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ivana.stanisic\Downloads\"/>
    </mc:Choice>
  </mc:AlternateContent>
  <xr:revisionPtr revIDLastSave="0" documentId="8_{27733B78-6C62-4FA0-AAE5-5D2AB0E4A8A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730" windowHeight="1116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c r="L274" i="9"/>
  <c r="F274" i="9" s="1"/>
  <c r="H274" i="9"/>
  <c r="I273" i="9"/>
  <c r="H273" i="9"/>
  <c r="F273" i="9"/>
  <c r="E272" i="9"/>
  <c r="M271" i="9"/>
  <c r="L271" i="9"/>
  <c r="F271" i="9" s="1"/>
  <c r="B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D95" i="8"/>
  <c r="D90" i="8"/>
  <c r="C1565" i="1" s="1"/>
  <c r="D85" i="8"/>
  <c r="C1560" i="1" s="1"/>
  <c r="D80" i="8"/>
  <c r="C1555" i="1" s="1"/>
  <c r="D75" i="8"/>
  <c r="C1550" i="1" s="1"/>
  <c r="D70" i="8"/>
  <c r="C1545" i="1" s="1"/>
  <c r="D65" i="8"/>
  <c r="D60" i="8"/>
  <c r="D55" i="8"/>
  <c r="D50" i="8"/>
  <c r="D44" i="8"/>
  <c r="D36" i="8"/>
  <c r="D26" i="8"/>
  <c r="D18" i="8"/>
  <c r="C1493" i="1" s="1"/>
  <c r="D8" i="8"/>
  <c r="C1483" i="1" s="1"/>
  <c r="E44" i="7"/>
  <c r="D44" i="7"/>
  <c r="E39" i="7"/>
  <c r="D39" i="7"/>
  <c r="E38" i="7"/>
  <c r="D38" i="7"/>
  <c r="E30" i="7"/>
  <c r="D1461" i="1" s="1"/>
  <c r="D30" i="7"/>
  <c r="E23" i="7"/>
  <c r="D23" i="7"/>
  <c r="D22" i="7" s="1"/>
  <c r="E22" i="7"/>
  <c r="E5" i="7" s="1"/>
  <c r="E7" i="7"/>
  <c r="D7" i="7"/>
  <c r="E6" i="7"/>
  <c r="D6"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8" i="6" s="1"/>
  <c r="F117" i="6"/>
  <c r="F116" i="6"/>
  <c r="E115" i="6"/>
  <c r="D1409" i="1"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4" i="6" s="1"/>
  <c r="F53" i="6"/>
  <c r="F52" i="6"/>
  <c r="F51" i="6"/>
  <c r="E50" i="6"/>
  <c r="D1344" i="1" s="1"/>
  <c r="D50" i="6"/>
  <c r="F50" i="6" s="1"/>
  <c r="F49" i="6"/>
  <c r="F48" i="6"/>
  <c r="F47" i="6"/>
  <c r="F46" i="6"/>
  <c r="F45" i="6"/>
  <c r="F44" i="6"/>
  <c r="E43" i="6"/>
  <c r="D43" i="6"/>
  <c r="F43" i="6" s="1"/>
  <c r="F42" i="6"/>
  <c r="F41" i="6"/>
  <c r="F40" i="6"/>
  <c r="E39" i="6"/>
  <c r="D39" i="6"/>
  <c r="F39" i="6" s="1"/>
  <c r="F38" i="6"/>
  <c r="F37" i="6"/>
  <c r="E36" i="6"/>
  <c r="D1330" i="1" s="1"/>
  <c r="D36" i="6"/>
  <c r="F36" i="6" s="1"/>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C1227" i="1" s="1"/>
  <c r="F249" i="5"/>
  <c r="F248" i="5"/>
  <c r="F247" i="5"/>
  <c r="E246" i="5"/>
  <c r="D246" i="5"/>
  <c r="C1223" i="1" s="1"/>
  <c r="F244" i="5"/>
  <c r="F243" i="5"/>
  <c r="E242" i="5"/>
  <c r="D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D146" i="5" s="1"/>
  <c r="F148" i="5"/>
  <c r="F147" i="5"/>
  <c r="E146"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D78" i="5"/>
  <c r="C1056" i="1" s="1"/>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C997" i="1" s="1"/>
  <c r="F18" i="5"/>
  <c r="F17" i="5"/>
  <c r="F16" i="5"/>
  <c r="F15" i="5"/>
  <c r="F14" i="5"/>
  <c r="E13" i="5"/>
  <c r="D991" i="1" s="1"/>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6" i="4"/>
  <c r="F615" i="4"/>
  <c r="F614" i="4"/>
  <c r="F613" i="4"/>
  <c r="E612" i="4"/>
  <c r="D606" i="1" s="1"/>
  <c r="D612" i="4"/>
  <c r="F612" i="4" s="1"/>
  <c r="F611" i="4"/>
  <c r="F610" i="4"/>
  <c r="F609" i="4"/>
  <c r="F608" i="4"/>
  <c r="F607" i="4"/>
  <c r="F606" i="4"/>
  <c r="E605" i="4"/>
  <c r="D599" i="1" s="1"/>
  <c r="D605" i="4"/>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1" i="1" s="1"/>
  <c r="D587" i="4"/>
  <c r="F587" i="4" s="1"/>
  <c r="F586" i="4"/>
  <c r="E585" i="4"/>
  <c r="D585" i="4"/>
  <c r="F585" i="4" s="1"/>
  <c r="F584" i="4"/>
  <c r="F583" i="4"/>
  <c r="F582" i="4"/>
  <c r="E581" i="4"/>
  <c r="D575" i="1" s="1"/>
  <c r="D581" i="4"/>
  <c r="F581" i="4" s="1"/>
  <c r="F579" i="4"/>
  <c r="F578" i="4"/>
  <c r="E577" i="4"/>
  <c r="D577" i="4"/>
  <c r="F577" i="4" s="1"/>
  <c r="F576" i="4"/>
  <c r="F575" i="4"/>
  <c r="E574" i="4"/>
  <c r="D574" i="4"/>
  <c r="F574" i="4" s="1"/>
  <c r="F573" i="4"/>
  <c r="F572" i="4"/>
  <c r="E571" i="4"/>
  <c r="D565" i="1" s="1"/>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24" i="1" s="1"/>
  <c r="D530" i="4"/>
  <c r="F530" i="4" s="1"/>
  <c r="F527" i="4"/>
  <c r="F526" i="4"/>
  <c r="E525" i="4"/>
  <c r="D525" i="4"/>
  <c r="F525" i="4" s="1"/>
  <c r="F524" i="4"/>
  <c r="F523" i="4"/>
  <c r="E522" i="4"/>
  <c r="D516" i="1" s="1"/>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1" i="1" s="1"/>
  <c r="D427" i="4"/>
  <c r="F427" i="4" s="1"/>
  <c r="F426" i="4"/>
  <c r="F425" i="4"/>
  <c r="F424" i="4"/>
  <c r="F423" i="4"/>
  <c r="E422" i="4"/>
  <c r="D422" i="4"/>
  <c r="F422" i="4" s="1"/>
  <c r="E418" i="4"/>
  <c r="D418" i="4"/>
  <c r="E417" i="4"/>
  <c r="D417" i="4"/>
  <c r="E416" i="4"/>
  <c r="D411" i="1" s="1"/>
  <c r="D416" i="4"/>
  <c r="C411" i="1" s="1"/>
  <c r="F411" i="4"/>
  <c r="F410" i="4"/>
  <c r="F409" i="4"/>
  <c r="F406" i="4"/>
  <c r="F405" i="4"/>
  <c r="F404" i="4"/>
  <c r="F403" i="4"/>
  <c r="E402" i="4"/>
  <c r="D402" i="4"/>
  <c r="F401" i="4"/>
  <c r="E400" i="4"/>
  <c r="D395" i="1" s="1"/>
  <c r="D400" i="4"/>
  <c r="F400" i="4" s="1"/>
  <c r="F399" i="4"/>
  <c r="F398" i="4"/>
  <c r="E397" i="4"/>
  <c r="E396" i="4" s="1"/>
  <c r="D391" i="1" s="1"/>
  <c r="D397" i="4"/>
  <c r="F397" i="4" s="1"/>
  <c r="F395" i="4"/>
  <c r="F394" i="4"/>
  <c r="F393" i="4"/>
  <c r="F392" i="4"/>
  <c r="E391" i="4"/>
  <c r="D386" i="1" s="1"/>
  <c r="D391" i="4"/>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4" i="1" s="1"/>
  <c r="D369" i="4"/>
  <c r="F368" i="4"/>
  <c r="F367" i="4"/>
  <c r="F366" i="4"/>
  <c r="F365" i="4"/>
  <c r="E364" i="4"/>
  <c r="D359" i="1" s="1"/>
  <c r="D364" i="4"/>
  <c r="C359" i="1" s="1"/>
  <c r="F362" i="4"/>
  <c r="F361" i="4"/>
  <c r="F360" i="4"/>
  <c r="F359" i="4"/>
  <c r="F358" i="4"/>
  <c r="F357" i="4"/>
  <c r="E356" i="4"/>
  <c r="D356" i="4"/>
  <c r="F356" i="4" s="1"/>
  <c r="F355" i="4"/>
  <c r="F354" i="4"/>
  <c r="F353" i="4"/>
  <c r="E352" i="4"/>
  <c r="D352" i="4"/>
  <c r="F349" i="4"/>
  <c r="E348" i="4"/>
  <c r="D343" i="1" s="1"/>
  <c r="D348" i="4"/>
  <c r="F348" i="4" s="1"/>
  <c r="F347" i="4"/>
  <c r="F346" i="4"/>
  <c r="E345" i="4"/>
  <c r="E344" i="4" s="1"/>
  <c r="D339" i="1" s="1"/>
  <c r="D345" i="4"/>
  <c r="F345" i="4" s="1"/>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4" i="4" s="1"/>
  <c r="F303" i="4"/>
  <c r="F302" i="4"/>
  <c r="F301" i="4"/>
  <c r="E300" i="4"/>
  <c r="D295" i="1"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49" i="1" s="1"/>
  <c r="D253" i="4"/>
  <c r="F253" i="4" s="1"/>
  <c r="F251" i="4"/>
  <c r="F250" i="4"/>
  <c r="F249" i="4"/>
  <c r="F248" i="4"/>
  <c r="E247" i="4"/>
  <c r="D247" i="4"/>
  <c r="F247" i="4" s="1"/>
  <c r="F246" i="4"/>
  <c r="F245" i="4"/>
  <c r="E244" i="4"/>
  <c r="D244" i="4"/>
  <c r="F244" i="4" s="1"/>
  <c r="F243" i="4"/>
  <c r="F242" i="4"/>
  <c r="F241" i="4"/>
  <c r="E240" i="4"/>
  <c r="D240" i="4"/>
  <c r="C236" i="1" s="1"/>
  <c r="F239" i="4"/>
  <c r="F238" i="4"/>
  <c r="F237" i="4"/>
  <c r="E236" i="4"/>
  <c r="D232" i="1" s="1"/>
  <c r="D236" i="4"/>
  <c r="F235" i="4"/>
  <c r="F234" i="4"/>
  <c r="F233" i="4"/>
  <c r="F232" i="4"/>
  <c r="E231" i="4"/>
  <c r="D231" i="4"/>
  <c r="C227" i="1" s="1"/>
  <c r="F230" i="4"/>
  <c r="F229" i="4"/>
  <c r="E228" i="4"/>
  <c r="D228" i="4"/>
  <c r="F228" i="4" s="1"/>
  <c r="F227" i="4"/>
  <c r="F226" i="4"/>
  <c r="E225" i="4"/>
  <c r="D225" i="4"/>
  <c r="F225" i="4" s="1"/>
  <c r="F223" i="4"/>
  <c r="F222" i="4"/>
  <c r="F221" i="4"/>
  <c r="F220" i="4"/>
  <c r="E219" i="4"/>
  <c r="D219" i="4"/>
  <c r="F219" i="4" s="1"/>
  <c r="F218" i="4"/>
  <c r="F217" i="4"/>
  <c r="E216" i="4"/>
  <c r="D212" i="1" s="1"/>
  <c r="D216" i="4"/>
  <c r="F216" i="4" s="1"/>
  <c r="F214" i="4"/>
  <c r="F213" i="4"/>
  <c r="F212" i="4"/>
  <c r="F211" i="4"/>
  <c r="E210" i="4"/>
  <c r="D210" i="4"/>
  <c r="F209" i="4"/>
  <c r="F208" i="4"/>
  <c r="F207" i="4"/>
  <c r="F206" i="4"/>
  <c r="F205" i="4"/>
  <c r="F204" i="4"/>
  <c r="F203" i="4"/>
  <c r="E202" i="4"/>
  <c r="D198" i="1" s="1"/>
  <c r="D202" i="4"/>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C160" i="1" s="1"/>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F127" i="4"/>
  <c r="F126" i="4"/>
  <c r="E125" i="4"/>
  <c r="D125" i="4"/>
  <c r="F125" i="4" s="1"/>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8" i="4"/>
  <c r="F57" i="4"/>
  <c r="F56" i="4"/>
  <c r="F55" i="4"/>
  <c r="E54" i="4"/>
  <c r="D50" i="1" s="1"/>
  <c r="D54" i="4"/>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5" i="1"/>
  <c r="C1574" i="1"/>
  <c r="C1573" i="1"/>
  <c r="C1572" i="1"/>
  <c r="C1571" i="1"/>
  <c r="C1570" i="1"/>
  <c r="C1569" i="1"/>
  <c r="C1568" i="1"/>
  <c r="C1567" i="1"/>
  <c r="C1566" i="1"/>
  <c r="C1564" i="1"/>
  <c r="C1563" i="1"/>
  <c r="C1562" i="1"/>
  <c r="C1561" i="1"/>
  <c r="C1559" i="1"/>
  <c r="C1558" i="1"/>
  <c r="C1557" i="1"/>
  <c r="C1556" i="1"/>
  <c r="C1554" i="1"/>
  <c r="C1553" i="1"/>
  <c r="C1552" i="1"/>
  <c r="C1551" i="1"/>
  <c r="C1549" i="1"/>
  <c r="C1548" i="1"/>
  <c r="C1547" i="1"/>
  <c r="C1546" i="1"/>
  <c r="C1544" i="1"/>
  <c r="C1543" i="1"/>
  <c r="C1542" i="1"/>
  <c r="C1541" i="1"/>
  <c r="C1540" i="1"/>
  <c r="C1539" i="1"/>
  <c r="C1538" i="1"/>
  <c r="C1537" i="1"/>
  <c r="C1536" i="1"/>
  <c r="C1534" i="1"/>
  <c r="C1533" i="1"/>
  <c r="C1532" i="1"/>
  <c r="C1531" i="1"/>
  <c r="C1530" i="1"/>
  <c r="C1529" i="1"/>
  <c r="C1528" i="1"/>
  <c r="C1527" i="1"/>
  <c r="C1526" i="1"/>
  <c r="C1525" i="1"/>
  <c r="C1523" i="1"/>
  <c r="C1522" i="1"/>
  <c r="C1521" i="1"/>
  <c r="C1520" i="1"/>
  <c r="C1519" i="1"/>
  <c r="C1516" i="1"/>
  <c r="C1515" i="1"/>
  <c r="C1514" i="1"/>
  <c r="C1513" i="1"/>
  <c r="C1512" i="1"/>
  <c r="C1511" i="1"/>
  <c r="C1510" i="1"/>
  <c r="C1509" i="1"/>
  <c r="C1508" i="1"/>
  <c r="C1507" i="1"/>
  <c r="C1506" i="1"/>
  <c r="C1505" i="1"/>
  <c r="C1504" i="1"/>
  <c r="C1503" i="1"/>
  <c r="C1502" i="1"/>
  <c r="C1501" i="1"/>
  <c r="C1500" i="1"/>
  <c r="C1498" i="1"/>
  <c r="C1497" i="1"/>
  <c r="C1496" i="1"/>
  <c r="C1495" i="1"/>
  <c r="C1494" i="1"/>
  <c r="C1492" i="1"/>
  <c r="C1491" i="1"/>
  <c r="C1490" i="1"/>
  <c r="C1489" i="1"/>
  <c r="C1488" i="1"/>
  <c r="C1487" i="1"/>
  <c r="C1486" i="1"/>
  <c r="C1485" i="1"/>
  <c r="C1484" i="1"/>
  <c r="C1482"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2" i="1"/>
  <c r="C1422" i="1"/>
  <c r="D1421" i="1"/>
  <c r="C1421" i="1"/>
  <c r="D1420" i="1"/>
  <c r="C1420" i="1"/>
  <c r="D1419" i="1"/>
  <c r="C1419" i="1"/>
  <c r="D1418" i="1"/>
  <c r="C1418" i="1"/>
  <c r="D1417" i="1"/>
  <c r="C1417"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59" i="1"/>
  <c r="C1359" i="1"/>
  <c r="D1358" i="1"/>
  <c r="C1358" i="1"/>
  <c r="D1357" i="1"/>
  <c r="C1357" i="1"/>
  <c r="D1356" i="1"/>
  <c r="C1356" i="1"/>
  <c r="D1355" i="1"/>
  <c r="C1355" i="1"/>
  <c r="D1354" i="1"/>
  <c r="C1354" i="1"/>
  <c r="D1353" i="1"/>
  <c r="C1353" i="1"/>
  <c r="D1352" i="1"/>
  <c r="C1352" i="1"/>
  <c r="D1351" i="1"/>
  <c r="C1351" i="1"/>
  <c r="D1350" i="1"/>
  <c r="C1350" i="1"/>
  <c r="D1349" i="1"/>
  <c r="C1349" i="1"/>
  <c r="D1347" i="1"/>
  <c r="C1347" i="1"/>
  <c r="D1346" i="1"/>
  <c r="C1346" i="1"/>
  <c r="D1345" i="1"/>
  <c r="C1345" i="1"/>
  <c r="D1343" i="1"/>
  <c r="C1343" i="1"/>
  <c r="D1342" i="1"/>
  <c r="C1342" i="1"/>
  <c r="D1341" i="1"/>
  <c r="C1341" i="1"/>
  <c r="D1340" i="1"/>
  <c r="C1340" i="1"/>
  <c r="D1339" i="1"/>
  <c r="C1339" i="1"/>
  <c r="D1338" i="1"/>
  <c r="C1338" i="1"/>
  <c r="D1337" i="1"/>
  <c r="D1336" i="1"/>
  <c r="C1336" i="1"/>
  <c r="D1335" i="1"/>
  <c r="C1335" i="1"/>
  <c r="D1334" i="1"/>
  <c r="C1334" i="1"/>
  <c r="D1333" i="1"/>
  <c r="C1333" i="1"/>
  <c r="D1332" i="1"/>
  <c r="C1332" i="1"/>
  <c r="D1331" i="1"/>
  <c r="C1331" i="1"/>
  <c r="C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6" i="1"/>
  <c r="C1226" i="1"/>
  <c r="D1225" i="1"/>
  <c r="C1225" i="1"/>
  <c r="D1224" i="1"/>
  <c r="C1224" i="1"/>
  <c r="D1223" i="1"/>
  <c r="D1221" i="1"/>
  <c r="C1221" i="1"/>
  <c r="D1220" i="1"/>
  <c r="C1220"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D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89" i="1"/>
  <c r="C989" i="1"/>
  <c r="D988" i="1"/>
  <c r="C988" i="1"/>
  <c r="D987" i="1"/>
  <c r="C987"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D625" i="1"/>
  <c r="C625" i="1"/>
  <c r="D624" i="1"/>
  <c r="C624" i="1"/>
  <c r="D623" i="1"/>
  <c r="D622" i="1"/>
  <c r="C622" i="1"/>
  <c r="D621" i="1"/>
  <c r="C621" i="1"/>
  <c r="D620" i="1"/>
  <c r="D618" i="1"/>
  <c r="C618" i="1"/>
  <c r="D617" i="1"/>
  <c r="C617" i="1"/>
  <c r="D616" i="1"/>
  <c r="C616" i="1"/>
  <c r="D615" i="1"/>
  <c r="C615" i="1"/>
  <c r="D614" i="1"/>
  <c r="C614" i="1"/>
  <c r="D613" i="1"/>
  <c r="C613" i="1"/>
  <c r="D612" i="1"/>
  <c r="C612" i="1"/>
  <c r="D611" i="1"/>
  <c r="C611" i="1"/>
  <c r="D610" i="1"/>
  <c r="C610" i="1"/>
  <c r="D609" i="1"/>
  <c r="C609" i="1"/>
  <c r="D608" i="1"/>
  <c r="C608" i="1"/>
  <c r="D607" i="1"/>
  <c r="C607" i="1"/>
  <c r="D605" i="1"/>
  <c r="C605" i="1"/>
  <c r="D604" i="1"/>
  <c r="C604" i="1"/>
  <c r="D603" i="1"/>
  <c r="C603" i="1"/>
  <c r="D602" i="1"/>
  <c r="C602" i="1"/>
  <c r="D601" i="1"/>
  <c r="C601" i="1"/>
  <c r="D600" i="1"/>
  <c r="C600" i="1"/>
  <c r="D598" i="1"/>
  <c r="C598" i="1"/>
  <c r="D597" i="1"/>
  <c r="C597" i="1"/>
  <c r="D596" i="1"/>
  <c r="C596" i="1"/>
  <c r="D595" i="1"/>
  <c r="C595" i="1"/>
  <c r="D594" i="1"/>
  <c r="C594" i="1"/>
  <c r="D593" i="1"/>
  <c r="C593" i="1"/>
  <c r="D592" i="1"/>
  <c r="C592" i="1"/>
  <c r="D591" i="1"/>
  <c r="C591" i="1"/>
  <c r="D590" i="1"/>
  <c r="C590" i="1"/>
  <c r="D589" i="1"/>
  <c r="C589" i="1"/>
  <c r="C588" i="1"/>
  <c r="D586" i="1"/>
  <c r="C586" i="1"/>
  <c r="D585" i="1"/>
  <c r="C585" i="1"/>
  <c r="D584" i="1"/>
  <c r="D583" i="1"/>
  <c r="C583" i="1"/>
  <c r="D582" i="1"/>
  <c r="C582" i="1"/>
  <c r="C581" i="1"/>
  <c r="D580" i="1"/>
  <c r="C580" i="1"/>
  <c r="D579" i="1"/>
  <c r="C579" i="1"/>
  <c r="D578" i="1"/>
  <c r="C578" i="1"/>
  <c r="D577" i="1"/>
  <c r="C577" i="1"/>
  <c r="D576" i="1"/>
  <c r="C576" i="1"/>
  <c r="C575" i="1"/>
  <c r="D573" i="1"/>
  <c r="C573" i="1"/>
  <c r="D572" i="1"/>
  <c r="C572" i="1"/>
  <c r="D571" i="1"/>
  <c r="D570" i="1"/>
  <c r="C570" i="1"/>
  <c r="D569" i="1"/>
  <c r="C569" i="1"/>
  <c r="D568" i="1"/>
  <c r="C568" i="1"/>
  <c r="D567" i="1"/>
  <c r="C567" i="1"/>
  <c r="D566" i="1"/>
  <c r="C566" i="1"/>
  <c r="C565" i="1"/>
  <c r="D564" i="1"/>
  <c r="C564" i="1"/>
  <c r="D563" i="1"/>
  <c r="C563" i="1"/>
  <c r="D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6" i="1"/>
  <c r="C536" i="1"/>
  <c r="D535" i="1"/>
  <c r="C535" i="1"/>
  <c r="D534" i="1"/>
  <c r="C534" i="1"/>
  <c r="D533" i="1"/>
  <c r="C533" i="1"/>
  <c r="D532" i="1"/>
  <c r="C532" i="1"/>
  <c r="D531" i="1"/>
  <c r="C531" i="1"/>
  <c r="D530" i="1"/>
  <c r="C530" i="1"/>
  <c r="C529" i="1"/>
  <c r="D528" i="1"/>
  <c r="C528" i="1"/>
  <c r="D527" i="1"/>
  <c r="C527" i="1"/>
  <c r="D526" i="1"/>
  <c r="C526" i="1"/>
  <c r="D525" i="1"/>
  <c r="C525" i="1"/>
  <c r="C524" i="1"/>
  <c r="D521" i="1"/>
  <c r="C521" i="1"/>
  <c r="D520" i="1"/>
  <c r="C520" i="1"/>
  <c r="D519" i="1"/>
  <c r="C519" i="1"/>
  <c r="D518" i="1"/>
  <c r="C518" i="1"/>
  <c r="D517" i="1"/>
  <c r="C517" i="1"/>
  <c r="D515" i="1"/>
  <c r="C515" i="1"/>
  <c r="D514" i="1"/>
  <c r="C514" i="1"/>
  <c r="D513" i="1"/>
  <c r="C513" i="1"/>
  <c r="D512" i="1"/>
  <c r="C512" i="1"/>
  <c r="D511" i="1"/>
  <c r="C511" i="1"/>
  <c r="D510" i="1"/>
  <c r="D508" i="1"/>
  <c r="C508" i="1"/>
  <c r="D507" i="1"/>
  <c r="C507" i="1"/>
  <c r="D506" i="1"/>
  <c r="C506" i="1"/>
  <c r="D505" i="1"/>
  <c r="C505" i="1"/>
  <c r="D504" i="1"/>
  <c r="C504" i="1"/>
  <c r="D503" i="1"/>
  <c r="C503" i="1"/>
  <c r="D502" i="1"/>
  <c r="C502" i="1"/>
  <c r="D501" i="1"/>
  <c r="C501" i="1"/>
  <c r="D500" i="1"/>
  <c r="C500" i="1"/>
  <c r="D499" i="1"/>
  <c r="C499" i="1"/>
  <c r="D498" i="1"/>
  <c r="C498" i="1"/>
  <c r="D497" i="1"/>
  <c r="C497" i="1"/>
  <c r="D495" i="1"/>
  <c r="C495" i="1"/>
  <c r="D494" i="1"/>
  <c r="C494" i="1"/>
  <c r="D493" i="1"/>
  <c r="C493" i="1"/>
  <c r="D492" i="1"/>
  <c r="C492" i="1"/>
  <c r="D491" i="1"/>
  <c r="C491" i="1"/>
  <c r="D490" i="1"/>
  <c r="C490" i="1"/>
  <c r="C489" i="1"/>
  <c r="D488" i="1"/>
  <c r="C488" i="1"/>
  <c r="D487" i="1"/>
  <c r="C487" i="1"/>
  <c r="D486" i="1"/>
  <c r="C486" i="1"/>
  <c r="D485" i="1"/>
  <c r="C485" i="1"/>
  <c r="C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D448" i="1"/>
  <c r="C448" i="1"/>
  <c r="D447" i="1"/>
  <c r="C447" i="1"/>
  <c r="D446" i="1"/>
  <c r="C446" i="1"/>
  <c r="D445" i="1"/>
  <c r="C445" i="1"/>
  <c r="D444" i="1"/>
  <c r="C444" i="1"/>
  <c r="D443" i="1"/>
  <c r="C443" i="1"/>
  <c r="D442" i="1"/>
  <c r="C442" i="1"/>
  <c r="C441" i="1"/>
  <c r="D440" i="1"/>
  <c r="C440" i="1"/>
  <c r="D439" i="1"/>
  <c r="C439" i="1"/>
  <c r="D438" i="1"/>
  <c r="C438" i="1"/>
  <c r="D437" i="1"/>
  <c r="C437" i="1"/>
  <c r="D436" i="1"/>
  <c r="C436" i="1"/>
  <c r="D435" i="1"/>
  <c r="C435" i="1"/>
  <c r="D434" i="1"/>
  <c r="C434" i="1"/>
  <c r="D433" i="1"/>
  <c r="C433" i="1"/>
  <c r="D432" i="1"/>
  <c r="C432" i="1"/>
  <c r="D431" i="1"/>
  <c r="C431" i="1"/>
  <c r="D430" i="1"/>
  <c r="C430" i="1"/>
  <c r="D428" i="1"/>
  <c r="C428" i="1"/>
  <c r="D427" i="1"/>
  <c r="C427" i="1"/>
  <c r="D426" i="1"/>
  <c r="C426" i="1"/>
  <c r="D425" i="1"/>
  <c r="C425" i="1"/>
  <c r="D424" i="1"/>
  <c r="C424" i="1"/>
  <c r="D423" i="1"/>
  <c r="C423" i="1"/>
  <c r="D422" i="1"/>
  <c r="C422" i="1"/>
  <c r="C421" i="1"/>
  <c r="D420" i="1"/>
  <c r="C420" i="1"/>
  <c r="D419" i="1"/>
  <c r="C419" i="1"/>
  <c r="D418" i="1"/>
  <c r="C418" i="1"/>
  <c r="D417" i="1"/>
  <c r="C417" i="1"/>
  <c r="C416" i="1"/>
  <c r="D413" i="1"/>
  <c r="C413" i="1"/>
  <c r="D412" i="1"/>
  <c r="C412" i="1"/>
  <c r="D406" i="1"/>
  <c r="C406" i="1"/>
  <c r="D405" i="1"/>
  <c r="C405" i="1"/>
  <c r="D404" i="1"/>
  <c r="C404" i="1"/>
  <c r="D401" i="1"/>
  <c r="C401" i="1"/>
  <c r="D400" i="1"/>
  <c r="C400" i="1"/>
  <c r="D399" i="1"/>
  <c r="C399" i="1"/>
  <c r="D398" i="1"/>
  <c r="C398" i="1"/>
  <c r="D397" i="1"/>
  <c r="C397" i="1"/>
  <c r="D396" i="1"/>
  <c r="C396" i="1"/>
  <c r="C395" i="1"/>
  <c r="D394" i="1"/>
  <c r="C394" i="1"/>
  <c r="D393" i="1"/>
  <c r="C393" i="1"/>
  <c r="C392" i="1"/>
  <c r="D390" i="1"/>
  <c r="C390" i="1"/>
  <c r="D389" i="1"/>
  <c r="C389" i="1"/>
  <c r="D388" i="1"/>
  <c r="C388" i="1"/>
  <c r="D387" i="1"/>
  <c r="C387"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7" i="1"/>
  <c r="C357" i="1"/>
  <c r="D356" i="1"/>
  <c r="C356" i="1"/>
  <c r="D355" i="1"/>
  <c r="C355" i="1"/>
  <c r="D354" i="1"/>
  <c r="C354" i="1"/>
  <c r="D353" i="1"/>
  <c r="C353" i="1"/>
  <c r="D352" i="1"/>
  <c r="C352" i="1"/>
  <c r="D351" i="1"/>
  <c r="D350" i="1"/>
  <c r="C350" i="1"/>
  <c r="D349" i="1"/>
  <c r="C349" i="1"/>
  <c r="D348" i="1"/>
  <c r="C348" i="1"/>
  <c r="D347" i="1"/>
  <c r="C347" i="1"/>
  <c r="D344" i="1"/>
  <c r="C344" i="1"/>
  <c r="C343" i="1"/>
  <c r="D342" i="1"/>
  <c r="C342" i="1"/>
  <c r="D341" i="1"/>
  <c r="C341" i="1"/>
  <c r="C340" i="1"/>
  <c r="D338" i="1"/>
  <c r="C338" i="1"/>
  <c r="D337" i="1"/>
  <c r="C337" i="1"/>
  <c r="D336" i="1"/>
  <c r="C336" i="1"/>
  <c r="D335" i="1"/>
  <c r="C335" i="1"/>
  <c r="D334" i="1"/>
  <c r="C334" i="1"/>
  <c r="D333" i="1"/>
  <c r="C333" i="1"/>
  <c r="D332" i="1"/>
  <c r="C332" i="1"/>
  <c r="C331" i="1"/>
  <c r="D330" i="1"/>
  <c r="C330" i="1"/>
  <c r="D329" i="1"/>
  <c r="C329" i="1"/>
  <c r="D328" i="1"/>
  <c r="C328" i="1"/>
  <c r="D327" i="1"/>
  <c r="C327" i="1"/>
  <c r="C326" i="1"/>
  <c r="D325" i="1"/>
  <c r="C325" i="1"/>
  <c r="D324" i="1"/>
  <c r="C324" i="1"/>
  <c r="D323" i="1"/>
  <c r="C323" i="1"/>
  <c r="D322" i="1"/>
  <c r="C322" i="1"/>
  <c r="D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C307" i="1"/>
  <c r="D305" i="1"/>
  <c r="C305" i="1"/>
  <c r="D304" i="1"/>
  <c r="C304" i="1"/>
  <c r="D303" i="1"/>
  <c r="C303" i="1"/>
  <c r="D302" i="1"/>
  <c r="C302" i="1"/>
  <c r="D301" i="1"/>
  <c r="C301" i="1"/>
  <c r="D300" i="1"/>
  <c r="C300" i="1"/>
  <c r="D298" i="1"/>
  <c r="C298" i="1"/>
  <c r="D297" i="1"/>
  <c r="C297" i="1"/>
  <c r="D296" i="1"/>
  <c r="C296" i="1"/>
  <c r="C295" i="1"/>
  <c r="D292" i="1"/>
  <c r="C292" i="1"/>
  <c r="D291" i="1"/>
  <c r="C291" i="1"/>
  <c r="D290" i="1"/>
  <c r="C290" i="1"/>
  <c r="D289" i="1"/>
  <c r="C289" i="1"/>
  <c r="D288" i="1"/>
  <c r="C288" i="1"/>
  <c r="D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C249" i="1"/>
  <c r="D247" i="1"/>
  <c r="C247" i="1"/>
  <c r="D246" i="1"/>
  <c r="C246" i="1"/>
  <c r="D245" i="1"/>
  <c r="C245" i="1"/>
  <c r="D244" i="1"/>
  <c r="C244" i="1"/>
  <c r="D243" i="1"/>
  <c r="D242" i="1"/>
  <c r="C242" i="1"/>
  <c r="D241" i="1"/>
  <c r="C241" i="1"/>
  <c r="D240" i="1"/>
  <c r="D239" i="1"/>
  <c r="C239" i="1"/>
  <c r="D238" i="1"/>
  <c r="C238" i="1"/>
  <c r="D237" i="1"/>
  <c r="C237" i="1"/>
  <c r="D236" i="1"/>
  <c r="D235" i="1"/>
  <c r="C235" i="1"/>
  <c r="D234" i="1"/>
  <c r="C234" i="1"/>
  <c r="D233" i="1"/>
  <c r="C233" i="1"/>
  <c r="C232" i="1"/>
  <c r="D231" i="1"/>
  <c r="C231" i="1"/>
  <c r="D230" i="1"/>
  <c r="C230" i="1"/>
  <c r="D229" i="1"/>
  <c r="C229" i="1"/>
  <c r="D228" i="1"/>
  <c r="C228" i="1"/>
  <c r="D227" i="1"/>
  <c r="D226" i="1"/>
  <c r="C226" i="1"/>
  <c r="D225" i="1"/>
  <c r="C225" i="1"/>
  <c r="D224" i="1"/>
  <c r="D223" i="1"/>
  <c r="C223" i="1"/>
  <c r="D222" i="1"/>
  <c r="C222" i="1"/>
  <c r="D221" i="1"/>
  <c r="D219" i="1"/>
  <c r="C219" i="1"/>
  <c r="D218" i="1"/>
  <c r="C218" i="1"/>
  <c r="D217" i="1"/>
  <c r="C217" i="1"/>
  <c r="D216" i="1"/>
  <c r="C216" i="1"/>
  <c r="D215" i="1"/>
  <c r="C215" i="1"/>
  <c r="D214" i="1"/>
  <c r="C214" i="1"/>
  <c r="D213" i="1"/>
  <c r="C213" i="1"/>
  <c r="D210" i="1"/>
  <c r="C210" i="1"/>
  <c r="D209" i="1"/>
  <c r="C209" i="1"/>
  <c r="D208" i="1"/>
  <c r="C208" i="1"/>
  <c r="D207" i="1"/>
  <c r="C207" i="1"/>
  <c r="D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C158" i="1"/>
  <c r="D157" i="1"/>
  <c r="C157" i="1"/>
  <c r="D156" i="1"/>
  <c r="C156" i="1"/>
  <c r="D155" i="1"/>
  <c r="C155" i="1"/>
  <c r="D154" i="1"/>
  <c r="C154" i="1"/>
  <c r="D153" i="1"/>
  <c r="C153" i="1"/>
  <c r="D152" i="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C121" i="1"/>
  <c r="D119" i="1"/>
  <c r="C119" i="1"/>
  <c r="D118" i="1"/>
  <c r="C118" i="1"/>
  <c r="D117" i="1"/>
  <c r="C117" i="1"/>
  <c r="D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C50" i="1"/>
  <c r="D49" i="1"/>
  <c r="C49" i="1"/>
  <c r="D48" i="1"/>
  <c r="C48" i="1"/>
  <c r="D47" i="1"/>
  <c r="C47" i="1"/>
  <c r="D45" i="1"/>
  <c r="C45" i="1"/>
  <c r="D44" i="1"/>
  <c r="C44" i="1"/>
  <c r="D43" i="1"/>
  <c r="C43" i="1"/>
  <c r="D42" i="1"/>
  <c r="C42" i="1"/>
  <c r="D41" i="1"/>
  <c r="C41" i="1"/>
  <c r="D39" i="1"/>
  <c r="C39" i="1"/>
  <c r="D38" i="1"/>
  <c r="C38" i="1"/>
  <c r="D37" i="1"/>
  <c r="C37" i="1"/>
  <c r="D36" i="1"/>
  <c r="D35" i="1"/>
  <c r="C35" i="1"/>
  <c r="D34" i="1"/>
  <c r="C34" i="1"/>
  <c r="D33" i="1"/>
  <c r="C33" i="1"/>
  <c r="D32" i="1"/>
  <c r="C32" i="1"/>
  <c r="D31" i="1"/>
  <c r="C31" i="1"/>
  <c r="D30" i="1"/>
  <c r="C30" i="1"/>
  <c r="D29" i="1"/>
  <c r="C29" i="1"/>
  <c r="D28" i="1"/>
  <c r="C28" i="1"/>
  <c r="D27" i="1"/>
  <c r="C27" i="1"/>
  <c r="D26" i="1"/>
  <c r="C26" i="1"/>
  <c r="C25" i="1"/>
  <c r="D24" i="1"/>
  <c r="C24" i="1"/>
  <c r="D23" i="1"/>
  <c r="C23" i="1"/>
  <c r="D22" i="1"/>
  <c r="C22" i="1"/>
  <c r="D21" i="1"/>
  <c r="C21" i="1"/>
  <c r="D20" i="1"/>
  <c r="C20"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1453" i="1" l="1"/>
  <c r="I29" i="3"/>
  <c r="D1436" i="1"/>
  <c r="C1453" i="1"/>
  <c r="D5" i="7"/>
  <c r="H30" i="3"/>
  <c r="D1424" i="1"/>
  <c r="F130" i="6"/>
  <c r="C1424" i="1"/>
  <c r="D129" i="6"/>
  <c r="F122" i="6"/>
  <c r="F115" i="6"/>
  <c r="F107" i="6"/>
  <c r="E89" i="6"/>
  <c r="D1383" i="1" s="1"/>
  <c r="F82" i="6"/>
  <c r="F75" i="6"/>
  <c r="C1344" i="1"/>
  <c r="F28" i="6"/>
  <c r="F259" i="5"/>
  <c r="E280" i="9"/>
  <c r="B280" i="9" s="1"/>
  <c r="F250" i="5"/>
  <c r="E281" i="9"/>
  <c r="B281" i="9" s="1"/>
  <c r="E279" i="9"/>
  <c r="B279" i="9" s="1"/>
  <c r="F242" i="5"/>
  <c r="F239" i="5"/>
  <c r="E238" i="5"/>
  <c r="C1201" i="1"/>
  <c r="F207" i="5"/>
  <c r="E290" i="9"/>
  <c r="B290" i="9" s="1"/>
  <c r="F180" i="5"/>
  <c r="C1157" i="1"/>
  <c r="D177" i="5"/>
  <c r="C1154" i="1" s="1"/>
  <c r="F164" i="5"/>
  <c r="E285" i="9"/>
  <c r="B285" i="9" s="1"/>
  <c r="C1127" i="1"/>
  <c r="F135" i="5"/>
  <c r="D134" i="5"/>
  <c r="C1112" i="1" s="1"/>
  <c r="H1112" i="1" s="1"/>
  <c r="E134" i="5"/>
  <c r="D1112" i="1" s="1"/>
  <c r="F70" i="5"/>
  <c r="F56" i="5"/>
  <c r="F45" i="5"/>
  <c r="F35" i="5"/>
  <c r="F29" i="5"/>
  <c r="F8" i="5"/>
  <c r="E150" i="9"/>
  <c r="B150" i="9" s="1"/>
  <c r="F269" i="9"/>
  <c r="B269" i="9" s="1"/>
  <c r="E113" i="9"/>
  <c r="B113" i="9" s="1"/>
  <c r="F248" i="9"/>
  <c r="B248" i="9" s="1"/>
  <c r="E84" i="9"/>
  <c r="B84" i="9" s="1"/>
  <c r="E78" i="9"/>
  <c r="B78" i="9" s="1"/>
  <c r="C626" i="1"/>
  <c r="C623" i="1"/>
  <c r="C620" i="1"/>
  <c r="F617" i="4"/>
  <c r="C606" i="1"/>
  <c r="E149" i="9"/>
  <c r="B149" i="9" s="1"/>
  <c r="F605" i="4"/>
  <c r="C516" i="1"/>
  <c r="C510" i="1"/>
  <c r="E111" i="9"/>
  <c r="B111" i="9" s="1"/>
  <c r="E100" i="9"/>
  <c r="B100" i="9" s="1"/>
  <c r="E97" i="9"/>
  <c r="B97" i="9" s="1"/>
  <c r="F402" i="4"/>
  <c r="D392" i="1"/>
  <c r="F391" i="4"/>
  <c r="C386" i="1"/>
  <c r="F383" i="4"/>
  <c r="F378" i="4"/>
  <c r="E351" i="4"/>
  <c r="C351" i="1"/>
  <c r="F352" i="4"/>
  <c r="D351" i="4"/>
  <c r="F351" i="4" s="1"/>
  <c r="D340" i="1"/>
  <c r="D344" i="4"/>
  <c r="F326" i="4"/>
  <c r="C321" i="1"/>
  <c r="F312" i="4"/>
  <c r="C299" i="1"/>
  <c r="F300" i="4"/>
  <c r="C284" i="1"/>
  <c r="E74" i="9"/>
  <c r="B74" i="9" s="1"/>
  <c r="C264" i="1"/>
  <c r="F264" i="4"/>
  <c r="E69" i="9"/>
  <c r="B69" i="9" s="1"/>
  <c r="F226" i="9"/>
  <c r="B226" i="9" s="1"/>
  <c r="F259" i="4"/>
  <c r="C243" i="1"/>
  <c r="F240" i="4"/>
  <c r="F236" i="4"/>
  <c r="F231" i="4"/>
  <c r="C224" i="1"/>
  <c r="C212" i="1"/>
  <c r="F210" i="4"/>
  <c r="C206" i="1"/>
  <c r="H206" i="1" s="1"/>
  <c r="F202" i="4"/>
  <c r="F140" i="4"/>
  <c r="F120" i="4"/>
  <c r="C116" i="1"/>
  <c r="F112" i="4"/>
  <c r="F107" i="4"/>
  <c r="C94" i="1"/>
  <c r="F91" i="4"/>
  <c r="F83" i="4"/>
  <c r="F54" i="4"/>
  <c r="F29" i="4"/>
  <c r="F23" i="4"/>
  <c r="C19" i="1"/>
  <c r="F8" i="4"/>
  <c r="E22" i="9"/>
  <c r="B22" i="9" s="1"/>
  <c r="C1304" i="1"/>
  <c r="G1304" i="1" s="1"/>
  <c r="E284" i="9"/>
  <c r="B284" i="9" s="1"/>
  <c r="D258" i="5"/>
  <c r="E245" i="5"/>
  <c r="D1222" i="1" s="1"/>
  <c r="F246" i="5"/>
  <c r="D245" i="5"/>
  <c r="D238" i="5"/>
  <c r="E206" i="5"/>
  <c r="H292" i="9" s="1"/>
  <c r="D206" i="5"/>
  <c r="C1183" i="1" s="1"/>
  <c r="H291" i="9"/>
  <c r="D1167" i="1"/>
  <c r="D190" i="5"/>
  <c r="C1167" i="1" s="1"/>
  <c r="E288" i="9"/>
  <c r="B288" i="9" s="1"/>
  <c r="E283" i="9"/>
  <c r="B283" i="9" s="1"/>
  <c r="F146" i="5"/>
  <c r="C1124" i="1"/>
  <c r="G1124" i="1" s="1"/>
  <c r="E118" i="5"/>
  <c r="D1096" i="1" s="1"/>
  <c r="D118" i="5"/>
  <c r="H286" i="9"/>
  <c r="D87" i="5"/>
  <c r="F87" i="5" s="1"/>
  <c r="E87" i="5"/>
  <c r="D1065" i="1" s="1"/>
  <c r="F78" i="5"/>
  <c r="C1048" i="1"/>
  <c r="H1048" i="1" s="1"/>
  <c r="D1047" i="1"/>
  <c r="D69" i="5"/>
  <c r="C1019" i="1"/>
  <c r="H1019" i="1" s="1"/>
  <c r="F19" i="5"/>
  <c r="E12" i="5"/>
  <c r="D990" i="1" s="1"/>
  <c r="F13" i="5"/>
  <c r="D12" i="5"/>
  <c r="D24" i="8"/>
  <c r="C1499" i="1" s="1"/>
  <c r="F270" i="9"/>
  <c r="B270" i="9" s="1"/>
  <c r="F264" i="9"/>
  <c r="B264" i="9" s="1"/>
  <c r="E143" i="9"/>
  <c r="B143" i="9" s="1"/>
  <c r="E138" i="9"/>
  <c r="B138" i="9" s="1"/>
  <c r="E134" i="9"/>
  <c r="B134" i="9" s="1"/>
  <c r="E131" i="9"/>
  <c r="B131" i="9" s="1"/>
  <c r="E123" i="9"/>
  <c r="B123" i="9" s="1"/>
  <c r="F251" i="9"/>
  <c r="B251" i="9" s="1"/>
  <c r="E107" i="9"/>
  <c r="B107" i="9" s="1"/>
  <c r="F241" i="9"/>
  <c r="B241" i="9" s="1"/>
  <c r="E98" i="9"/>
  <c r="B98" i="9" s="1"/>
  <c r="E96" i="9"/>
  <c r="B96" i="9" s="1"/>
  <c r="F236" i="9"/>
  <c r="B236" i="9" s="1"/>
  <c r="E88" i="9"/>
  <c r="B88" i="9" s="1"/>
  <c r="E81" i="9"/>
  <c r="B81" i="9" s="1"/>
  <c r="F230" i="9"/>
  <c r="B230" i="9" s="1"/>
  <c r="E63" i="9"/>
  <c r="B63" i="9" s="1"/>
  <c r="E58" i="9"/>
  <c r="B58" i="9" s="1"/>
  <c r="E55" i="9"/>
  <c r="B55" i="9" s="1"/>
  <c r="E54" i="9"/>
  <c r="B54" i="9" s="1"/>
  <c r="E41" i="9"/>
  <c r="B41" i="9" s="1"/>
  <c r="E40" i="9"/>
  <c r="B40" i="9" s="1"/>
  <c r="E23" i="9"/>
  <c r="B23" i="9" s="1"/>
  <c r="E21" i="9"/>
  <c r="B21" i="9" s="1"/>
  <c r="E625" i="4"/>
  <c r="D619" i="1" s="1"/>
  <c r="E157" i="9"/>
  <c r="B157" i="9" s="1"/>
  <c r="E155" i="9"/>
  <c r="B155" i="9" s="1"/>
  <c r="E151" i="9"/>
  <c r="B151" i="9" s="1"/>
  <c r="E148" i="9"/>
  <c r="B148" i="9" s="1"/>
  <c r="E147" i="9"/>
  <c r="B147" i="9" s="1"/>
  <c r="F266" i="9"/>
  <c r="B266" i="9" s="1"/>
  <c r="F259" i="9"/>
  <c r="B259" i="9" s="1"/>
  <c r="F257" i="9"/>
  <c r="B257" i="9" s="1"/>
  <c r="E580" i="4"/>
  <c r="D574" i="1" s="1"/>
  <c r="C571" i="1"/>
  <c r="C562" i="1"/>
  <c r="E567" i="4"/>
  <c r="D561" i="1" s="1"/>
  <c r="D567" i="4"/>
  <c r="E128" i="9"/>
  <c r="B128" i="9" s="1"/>
  <c r="F254" i="9"/>
  <c r="B254" i="9" s="1"/>
  <c r="E119" i="9"/>
  <c r="B119" i="9" s="1"/>
  <c r="E118" i="9"/>
  <c r="B118" i="9" s="1"/>
  <c r="E515" i="4"/>
  <c r="D509" i="1" s="1"/>
  <c r="F249" i="9"/>
  <c r="B249" i="9" s="1"/>
  <c r="E115" i="9"/>
  <c r="B115" i="9" s="1"/>
  <c r="E112" i="9"/>
  <c r="B112" i="9" s="1"/>
  <c r="F247" i="9"/>
  <c r="B247" i="9" s="1"/>
  <c r="C496" i="1"/>
  <c r="H496" i="1" s="1"/>
  <c r="F245" i="9"/>
  <c r="B245" i="9" s="1"/>
  <c r="E105" i="9"/>
  <c r="B105" i="9" s="1"/>
  <c r="E104" i="9"/>
  <c r="B104" i="9" s="1"/>
  <c r="E103" i="9"/>
  <c r="B103" i="9" s="1"/>
  <c r="F242" i="9"/>
  <c r="B242" i="9" s="1"/>
  <c r="F237" i="9"/>
  <c r="B237" i="9" s="1"/>
  <c r="E92" i="9"/>
  <c r="B92" i="9" s="1"/>
  <c r="C449" i="1"/>
  <c r="E89" i="9"/>
  <c r="B89" i="9" s="1"/>
  <c r="E86" i="9"/>
  <c r="B86" i="9" s="1"/>
  <c r="E83" i="9"/>
  <c r="B83" i="9" s="1"/>
  <c r="F229" i="9"/>
  <c r="B229" i="9" s="1"/>
  <c r="D396" i="4"/>
  <c r="E311" i="4"/>
  <c r="D306" i="1" s="1"/>
  <c r="E299" i="4"/>
  <c r="C240" i="1"/>
  <c r="H240" i="1" s="1"/>
  <c r="C221" i="1"/>
  <c r="E215" i="4"/>
  <c r="D211" i="1" s="1"/>
  <c r="E56" i="9"/>
  <c r="B56" i="9" s="1"/>
  <c r="E52" i="9"/>
  <c r="B52" i="9" s="1"/>
  <c r="E48" i="9"/>
  <c r="B48" i="9" s="1"/>
  <c r="E46" i="9"/>
  <c r="B46" i="9" s="1"/>
  <c r="F222" i="9"/>
  <c r="B222" i="9" s="1"/>
  <c r="F221" i="9"/>
  <c r="B221" i="9" s="1"/>
  <c r="F188" i="4"/>
  <c r="E45" i="9"/>
  <c r="B45" i="9" s="1"/>
  <c r="E43" i="9"/>
  <c r="B43" i="9" s="1"/>
  <c r="E152" i="4"/>
  <c r="D148" i="1" s="1"/>
  <c r="D139" i="4"/>
  <c r="E124" i="4"/>
  <c r="D120" i="1" s="1"/>
  <c r="E37" i="9"/>
  <c r="B37" i="9" s="1"/>
  <c r="E35" i="9"/>
  <c r="B35" i="9" s="1"/>
  <c r="E34" i="9"/>
  <c r="B34" i="9" s="1"/>
  <c r="E32" i="9"/>
  <c r="B32" i="9" s="1"/>
  <c r="E31" i="9"/>
  <c r="B31" i="9" s="1"/>
  <c r="C1416" i="1"/>
  <c r="E114" i="6"/>
  <c r="I27" i="3" s="1"/>
  <c r="D114" i="6"/>
  <c r="C1401" i="1"/>
  <c r="D89" i="6"/>
  <c r="C1376" i="1"/>
  <c r="H1376" i="1" s="1"/>
  <c r="C1360" i="1"/>
  <c r="G1360" i="1" s="1"/>
  <c r="C1348" i="1"/>
  <c r="H1348" i="1" s="1"/>
  <c r="E35" i="6"/>
  <c r="I25" i="3" s="1"/>
  <c r="C1337" i="1"/>
  <c r="G1337" i="1" s="1"/>
  <c r="D35" i="6"/>
  <c r="E5" i="6"/>
  <c r="D5" i="6"/>
  <c r="D49" i="8"/>
  <c r="D43" i="8" s="1"/>
  <c r="C1535" i="1"/>
  <c r="D6" i="8"/>
  <c r="C1481" i="1" s="1"/>
  <c r="E159" i="9"/>
  <c r="B159" i="9" s="1"/>
  <c r="E153" i="9"/>
  <c r="B153" i="9" s="1"/>
  <c r="E152" i="9"/>
  <c r="B152" i="9" s="1"/>
  <c r="F268" i="9"/>
  <c r="B268" i="9" s="1"/>
  <c r="F267" i="9"/>
  <c r="B267" i="9" s="1"/>
  <c r="F265" i="9"/>
  <c r="B265" i="9" s="1"/>
  <c r="E144" i="9"/>
  <c r="B144" i="9" s="1"/>
  <c r="F262" i="9"/>
  <c r="B262" i="9" s="1"/>
  <c r="E141" i="9"/>
  <c r="B141" i="9" s="1"/>
  <c r="F261" i="9"/>
  <c r="B261" i="9" s="1"/>
  <c r="E140" i="9"/>
  <c r="B140" i="9" s="1"/>
  <c r="F260" i="9"/>
  <c r="B260" i="9" s="1"/>
  <c r="E137" i="9"/>
  <c r="B137" i="9" s="1"/>
  <c r="E136" i="9"/>
  <c r="B136" i="9" s="1"/>
  <c r="E135" i="9"/>
  <c r="B135" i="9" s="1"/>
  <c r="E133" i="9"/>
  <c r="B133" i="9" s="1"/>
  <c r="E132" i="9"/>
  <c r="B132" i="9" s="1"/>
  <c r="E130" i="9"/>
  <c r="B130" i="9" s="1"/>
  <c r="E127" i="9"/>
  <c r="B127" i="9" s="1"/>
  <c r="E126" i="9"/>
  <c r="B126" i="9" s="1"/>
  <c r="E125" i="9"/>
  <c r="B125" i="9" s="1"/>
  <c r="F256" i="9"/>
  <c r="B256" i="9" s="1"/>
  <c r="E124" i="9"/>
  <c r="B124" i="9" s="1"/>
  <c r="F255" i="9"/>
  <c r="B255" i="9" s="1"/>
  <c r="E121" i="9"/>
  <c r="B121" i="9" s="1"/>
  <c r="F252" i="9"/>
  <c r="B252" i="9" s="1"/>
  <c r="E120" i="9"/>
  <c r="B120" i="9" s="1"/>
  <c r="F250" i="9"/>
  <c r="B250" i="9" s="1"/>
  <c r="E116" i="9"/>
  <c r="B116" i="9" s="1"/>
  <c r="E110" i="9"/>
  <c r="B110" i="9" s="1"/>
  <c r="E109" i="9"/>
  <c r="B109" i="9" s="1"/>
  <c r="F244" i="9"/>
  <c r="B244" i="9" s="1"/>
  <c r="E99" i="9"/>
  <c r="B99" i="9" s="1"/>
  <c r="F238" i="9"/>
  <c r="B238" i="9" s="1"/>
  <c r="E95" i="9"/>
  <c r="B95" i="9" s="1"/>
  <c r="E94" i="9"/>
  <c r="B94" i="9" s="1"/>
  <c r="F235" i="9"/>
  <c r="B235" i="9" s="1"/>
  <c r="E91" i="9"/>
  <c r="B91" i="9" s="1"/>
  <c r="E90" i="9"/>
  <c r="B90" i="9" s="1"/>
  <c r="E87" i="9"/>
  <c r="B87" i="9" s="1"/>
  <c r="F233" i="9"/>
  <c r="B233" i="9" s="1"/>
  <c r="E80" i="9"/>
  <c r="B80" i="9" s="1"/>
  <c r="E75" i="9"/>
  <c r="B75" i="9" s="1"/>
  <c r="E73" i="9"/>
  <c r="B73" i="9" s="1"/>
  <c r="E72" i="9"/>
  <c r="B72" i="9" s="1"/>
  <c r="E71" i="9"/>
  <c r="B71" i="9" s="1"/>
  <c r="E70" i="9"/>
  <c r="B70" i="9" s="1"/>
  <c r="E68" i="9"/>
  <c r="B68" i="9" s="1"/>
  <c r="E67" i="9"/>
  <c r="B67" i="9" s="1"/>
  <c r="E225" i="9"/>
  <c r="B225" i="9" s="1"/>
  <c r="E66" i="9"/>
  <c r="B66" i="9" s="1"/>
  <c r="E65" i="9"/>
  <c r="B65" i="9" s="1"/>
  <c r="E64" i="9"/>
  <c r="B64" i="9" s="1"/>
  <c r="E62" i="9"/>
  <c r="B62" i="9" s="1"/>
  <c r="E60" i="9"/>
  <c r="B60" i="9" s="1"/>
  <c r="E57" i="9"/>
  <c r="B57" i="9" s="1"/>
  <c r="F224" i="9"/>
  <c r="B224" i="9" s="1"/>
  <c r="F223" i="9"/>
  <c r="B223" i="9" s="1"/>
  <c r="E53" i="9"/>
  <c r="B53" i="9" s="1"/>
  <c r="E51" i="9"/>
  <c r="B51" i="9" s="1"/>
  <c r="E50" i="9"/>
  <c r="B50" i="9" s="1"/>
  <c r="E49" i="9"/>
  <c r="B49" i="9" s="1"/>
  <c r="F217" i="9"/>
  <c r="B217" i="9" s="1"/>
  <c r="E39" i="9"/>
  <c r="B39" i="9" s="1"/>
  <c r="E38" i="9"/>
  <c r="B38" i="9" s="1"/>
  <c r="E36" i="9"/>
  <c r="B36" i="9" s="1"/>
  <c r="E30" i="9"/>
  <c r="B30" i="9" s="1"/>
  <c r="E29" i="9"/>
  <c r="B29" i="9" s="1"/>
  <c r="E28" i="9"/>
  <c r="B28" i="9" s="1"/>
  <c r="E24" i="9"/>
  <c r="B24" i="9" s="1"/>
  <c r="E274" i="9"/>
  <c r="B274" i="9" s="1"/>
  <c r="F652" i="4"/>
  <c r="D625" i="4"/>
  <c r="E158" i="9"/>
  <c r="B158" i="9" s="1"/>
  <c r="E156" i="9"/>
  <c r="B156" i="9" s="1"/>
  <c r="E154" i="9"/>
  <c r="B154" i="9" s="1"/>
  <c r="E146" i="9"/>
  <c r="B146" i="9" s="1"/>
  <c r="E145" i="9"/>
  <c r="B145" i="9" s="1"/>
  <c r="C599" i="1"/>
  <c r="H599" i="1" s="1"/>
  <c r="F263" i="9"/>
  <c r="B263" i="9" s="1"/>
  <c r="E139" i="9"/>
  <c r="B139" i="9" s="1"/>
  <c r="E593" i="4"/>
  <c r="D587" i="1" s="1"/>
  <c r="F258" i="9"/>
  <c r="B258" i="9" s="1"/>
  <c r="D588" i="1"/>
  <c r="H588" i="1" s="1"/>
  <c r="D593" i="4"/>
  <c r="C584" i="1"/>
  <c r="H584" i="1" s="1"/>
  <c r="D580" i="4"/>
  <c r="E129" i="9"/>
  <c r="B129" i="9" s="1"/>
  <c r="C537" i="1"/>
  <c r="E122" i="9"/>
  <c r="B122" i="9" s="1"/>
  <c r="F253" i="9"/>
  <c r="B253" i="9" s="1"/>
  <c r="E529" i="4"/>
  <c r="D529" i="4"/>
  <c r="E117" i="9"/>
  <c r="B117" i="9" s="1"/>
  <c r="D515" i="4"/>
  <c r="E114" i="9"/>
  <c r="B114" i="9" s="1"/>
  <c r="E108" i="9"/>
  <c r="B108" i="9" s="1"/>
  <c r="F246" i="9"/>
  <c r="B246" i="9" s="1"/>
  <c r="E106" i="9"/>
  <c r="B106" i="9" s="1"/>
  <c r="F243" i="9"/>
  <c r="B243" i="9" s="1"/>
  <c r="E102" i="9"/>
  <c r="B102" i="9" s="1"/>
  <c r="E484" i="4"/>
  <c r="D478" i="1" s="1"/>
  <c r="E101" i="9"/>
  <c r="B101" i="9" s="1"/>
  <c r="F240" i="9"/>
  <c r="B240" i="9" s="1"/>
  <c r="F239" i="9"/>
  <c r="B239" i="9" s="1"/>
  <c r="E93" i="9"/>
  <c r="B93" i="9" s="1"/>
  <c r="D484" i="4"/>
  <c r="E472" i="4"/>
  <c r="D466" i="1" s="1"/>
  <c r="D472" i="4"/>
  <c r="F234" i="9"/>
  <c r="B234" i="9" s="1"/>
  <c r="E459" i="4"/>
  <c r="D453" i="1" s="1"/>
  <c r="D459" i="4"/>
  <c r="E85" i="9"/>
  <c r="B85" i="9" s="1"/>
  <c r="E82" i="9"/>
  <c r="B82" i="9" s="1"/>
  <c r="C429" i="1"/>
  <c r="H429" i="1" s="1"/>
  <c r="F232" i="9"/>
  <c r="B232" i="9" s="1"/>
  <c r="F231" i="9"/>
  <c r="B231" i="9" s="1"/>
  <c r="E79" i="9"/>
  <c r="B79" i="9" s="1"/>
  <c r="E77" i="9"/>
  <c r="B77" i="9" s="1"/>
  <c r="E421" i="4"/>
  <c r="E76" i="9"/>
  <c r="B76" i="9" s="1"/>
  <c r="F228" i="9"/>
  <c r="B228" i="9" s="1"/>
  <c r="F227" i="9"/>
  <c r="B227" i="9" s="1"/>
  <c r="D421" i="4"/>
  <c r="D416" i="1"/>
  <c r="H416" i="1" s="1"/>
  <c r="F369" i="4"/>
  <c r="E363" i="4"/>
  <c r="D358" i="1" s="1"/>
  <c r="F364" i="4"/>
  <c r="D363" i="4"/>
  <c r="C346" i="1"/>
  <c r="G346" i="1" s="1"/>
  <c r="D346" i="1"/>
  <c r="D311" i="4"/>
  <c r="D307" i="1"/>
  <c r="G307" i="1" s="1"/>
  <c r="D299" i="4"/>
  <c r="F418" i="4"/>
  <c r="E643" i="4"/>
  <c r="D637" i="1" s="1"/>
  <c r="E273" i="9"/>
  <c r="B273" i="9" s="1"/>
  <c r="E263" i="4"/>
  <c r="D259" i="1" s="1"/>
  <c r="D263" i="4"/>
  <c r="E252" i="4"/>
  <c r="D248" i="1" s="1"/>
  <c r="D252" i="4"/>
  <c r="E224" i="4"/>
  <c r="D220" i="1" s="1"/>
  <c r="E61" i="9"/>
  <c r="B61" i="9" s="1"/>
  <c r="E59" i="9"/>
  <c r="B59" i="9" s="1"/>
  <c r="D224" i="4"/>
  <c r="D215" i="4"/>
  <c r="E196" i="4"/>
  <c r="D192" i="1" s="1"/>
  <c r="D196" i="4"/>
  <c r="E44" i="9"/>
  <c r="B44" i="9" s="1"/>
  <c r="F220" i="9"/>
  <c r="B220" i="9" s="1"/>
  <c r="F219" i="9"/>
  <c r="B219" i="9" s="1"/>
  <c r="F218" i="9"/>
  <c r="B218" i="9" s="1"/>
  <c r="E42" i="9"/>
  <c r="B42" i="9" s="1"/>
  <c r="E163" i="4"/>
  <c r="D159" i="1" s="1"/>
  <c r="F177" i="4"/>
  <c r="F169" i="4"/>
  <c r="F164" i="4"/>
  <c r="D163" i="4"/>
  <c r="F159" i="4"/>
  <c r="D152" i="4"/>
  <c r="F153" i="4"/>
  <c r="F134" i="4"/>
  <c r="D133" i="4"/>
  <c r="F128" i="4"/>
  <c r="D124" i="4"/>
  <c r="E106" i="4"/>
  <c r="D102" i="1" s="1"/>
  <c r="F216" i="9"/>
  <c r="B216" i="9" s="1"/>
  <c r="D106" i="4"/>
  <c r="C87" i="1"/>
  <c r="H87" i="1" s="1"/>
  <c r="E82" i="4"/>
  <c r="D78" i="1" s="1"/>
  <c r="F215" i="9"/>
  <c r="B215" i="9" s="1"/>
  <c r="D82" i="4"/>
  <c r="E33" i="9"/>
  <c r="B33" i="9" s="1"/>
  <c r="F68" i="4"/>
  <c r="E50" i="4"/>
  <c r="D46" i="1" s="1"/>
  <c r="D50" i="4"/>
  <c r="C46" i="1" s="1"/>
  <c r="F62" i="4"/>
  <c r="E27" i="9"/>
  <c r="B27" i="9" s="1"/>
  <c r="E26" i="9"/>
  <c r="B26" i="9" s="1"/>
  <c r="F59" i="4"/>
  <c r="E25" i="9"/>
  <c r="B25" i="9" s="1"/>
  <c r="D44" i="4"/>
  <c r="C36" i="1"/>
  <c r="H36" i="1" s="1"/>
  <c r="F214" i="9"/>
  <c r="B214" i="9" s="1"/>
  <c r="F213" i="9"/>
  <c r="B213" i="9" s="1"/>
  <c r="E7" i="4"/>
  <c r="D7" i="4"/>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7" i="1"/>
  <c r="G37" i="1"/>
  <c r="H38" i="1"/>
  <c r="G38" i="1"/>
  <c r="H39" i="1"/>
  <c r="G39" i="1"/>
  <c r="H41" i="1"/>
  <c r="G41" i="1"/>
  <c r="H42" i="1"/>
  <c r="G42" i="1"/>
  <c r="H43" i="1"/>
  <c r="G43" i="1"/>
  <c r="H44" i="1"/>
  <c r="G44" i="1"/>
  <c r="H45" i="1"/>
  <c r="G45"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1" i="1"/>
  <c r="G121" i="1"/>
  <c r="H122" i="1"/>
  <c r="G122" i="1"/>
  <c r="H123" i="1"/>
  <c r="G123" i="1"/>
  <c r="H124" i="1"/>
  <c r="G124" i="1"/>
  <c r="H125" i="1"/>
  <c r="G125" i="1"/>
  <c r="H126" i="1"/>
  <c r="G126" i="1"/>
  <c r="H127" i="1"/>
  <c r="G127" i="1"/>
  <c r="H128" i="1"/>
  <c r="G128"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G206" i="1"/>
  <c r="H207" i="1"/>
  <c r="G207" i="1"/>
  <c r="H208" i="1"/>
  <c r="G208" i="1"/>
  <c r="H209" i="1"/>
  <c r="G209"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G299" i="1"/>
  <c r="H300" i="1"/>
  <c r="G300" i="1"/>
  <c r="H301" i="1"/>
  <c r="G301" i="1"/>
  <c r="H302" i="1"/>
  <c r="G302" i="1"/>
  <c r="H303" i="1"/>
  <c r="G303" i="1"/>
  <c r="H304" i="1"/>
  <c r="G304" i="1"/>
  <c r="H305" i="1"/>
  <c r="G305" i="1"/>
  <c r="H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7" i="1"/>
  <c r="G417" i="1"/>
  <c r="H418" i="1"/>
  <c r="G418" i="1"/>
  <c r="H419" i="1"/>
  <c r="G419" i="1"/>
  <c r="H420" i="1"/>
  <c r="G420" i="1"/>
  <c r="H421" i="1"/>
  <c r="G421" i="1"/>
  <c r="H422" i="1"/>
  <c r="G422" i="1"/>
  <c r="H423" i="1"/>
  <c r="G423" i="1"/>
  <c r="H424" i="1"/>
  <c r="G424" i="1"/>
  <c r="H425" i="1"/>
  <c r="G425" i="1"/>
  <c r="H426" i="1"/>
  <c r="G426" i="1"/>
  <c r="H427" i="1"/>
  <c r="G427" i="1"/>
  <c r="H428" i="1"/>
  <c r="G428"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G584" i="1"/>
  <c r="H585" i="1"/>
  <c r="G585" i="1"/>
  <c r="H586" i="1"/>
  <c r="G586" i="1"/>
  <c r="H589" i="1"/>
  <c r="G589" i="1"/>
  <c r="H590" i="1"/>
  <c r="G590" i="1"/>
  <c r="H591" i="1"/>
  <c r="G591" i="1"/>
  <c r="H592" i="1"/>
  <c r="G592" i="1"/>
  <c r="H593" i="1"/>
  <c r="G593" i="1"/>
  <c r="H594" i="1"/>
  <c r="G594" i="1"/>
  <c r="H595" i="1"/>
  <c r="G595" i="1"/>
  <c r="H596" i="1"/>
  <c r="G596" i="1"/>
  <c r="H597" i="1"/>
  <c r="G597" i="1"/>
  <c r="H598" i="1"/>
  <c r="G598"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H1338" i="1"/>
  <c r="G1338" i="1"/>
  <c r="H1339" i="1"/>
  <c r="G1339" i="1"/>
  <c r="H1340" i="1"/>
  <c r="G1340" i="1"/>
  <c r="H1341" i="1"/>
  <c r="G1341" i="1"/>
  <c r="H1342" i="1"/>
  <c r="G1342" i="1"/>
  <c r="H1343" i="1"/>
  <c r="G1343" i="1"/>
  <c r="H1344" i="1"/>
  <c r="G1344" i="1"/>
  <c r="H1345" i="1"/>
  <c r="G1345" i="1"/>
  <c r="H1346" i="1"/>
  <c r="G1346" i="1"/>
  <c r="H1347" i="1"/>
  <c r="G1347"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4" i="1"/>
  <c r="G1424" i="1"/>
  <c r="H1425" i="1"/>
  <c r="G1425" i="1"/>
  <c r="H1426" i="1"/>
  <c r="G1426" i="1"/>
  <c r="H1427" i="1"/>
  <c r="G1427" i="1"/>
  <c r="H1428" i="1"/>
  <c r="G1428" i="1"/>
  <c r="H1429" i="1"/>
  <c r="G1429" i="1"/>
  <c r="H1430" i="1"/>
  <c r="G1430" i="1"/>
  <c r="H1431" i="1"/>
  <c r="G1431" i="1"/>
  <c r="H1432" i="1"/>
  <c r="G1432" i="1"/>
  <c r="H1433" i="1"/>
  <c r="G1433" i="1"/>
  <c r="H1434" i="1"/>
  <c r="G1434"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643" i="4"/>
  <c r="F416" i="4"/>
  <c r="D644" i="4"/>
  <c r="F417" i="4"/>
  <c r="E644" i="4"/>
  <c r="D638" i="1" s="1"/>
  <c r="G142" i="9"/>
  <c r="E142" i="9" s="1"/>
  <c r="B142" i="9" s="1"/>
  <c r="F603" i="4"/>
  <c r="G286" i="9"/>
  <c r="F88" i="5"/>
  <c r="G287" i="9"/>
  <c r="E287" i="9" s="1"/>
  <c r="B287" i="9" s="1"/>
  <c r="F149" i="5"/>
  <c r="G289" i="9"/>
  <c r="E289" i="9" s="1"/>
  <c r="B289" i="9" s="1"/>
  <c r="F177" i="5"/>
  <c r="F5" i="6"/>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E164" i="9" s="1"/>
  <c r="B164" i="9" s="1"/>
  <c r="G163" i="9"/>
  <c r="E163" i="9" s="1"/>
  <c r="B163" i="9" s="1"/>
  <c r="G162" i="9"/>
  <c r="E162" i="9" s="1"/>
  <c r="B162" i="9" s="1"/>
  <c r="G161" i="9"/>
  <c r="E161" i="9" s="1"/>
  <c r="B161" i="9" s="1"/>
  <c r="G160" i="9"/>
  <c r="E160" i="9" s="1"/>
  <c r="B160" i="9" s="1"/>
  <c r="I10" i="9"/>
  <c r="G1376" i="1" l="1"/>
  <c r="I1456" i="1"/>
  <c r="G297" i="9"/>
  <c r="E297" i="9" s="1"/>
  <c r="C1436" i="1"/>
  <c r="H29" i="3"/>
  <c r="F129" i="6"/>
  <c r="C1423" i="1"/>
  <c r="G1348" i="1"/>
  <c r="D141" i="6"/>
  <c r="E237" i="5"/>
  <c r="I23" i="3" s="1"/>
  <c r="D1215" i="1"/>
  <c r="E176" i="5"/>
  <c r="I22" i="3" s="1"/>
  <c r="D1183" i="1"/>
  <c r="G1183" i="1" s="1"/>
  <c r="F206" i="5"/>
  <c r="G292" i="9"/>
  <c r="E292" i="9" s="1"/>
  <c r="B292" i="9" s="1"/>
  <c r="G1167" i="1"/>
  <c r="G291" i="9"/>
  <c r="E291" i="9" s="1"/>
  <c r="B291" i="9" s="1"/>
  <c r="H1167" i="1"/>
  <c r="F190" i="5"/>
  <c r="F134" i="5"/>
  <c r="G1112" i="1"/>
  <c r="E68" i="5"/>
  <c r="D1046" i="1" s="1"/>
  <c r="E286" i="9"/>
  <c r="B286" i="9" s="1"/>
  <c r="G1048" i="1"/>
  <c r="G1019" i="1"/>
  <c r="E7" i="5"/>
  <c r="G599" i="1"/>
  <c r="G496" i="1"/>
  <c r="G429" i="1"/>
  <c r="D350" i="4"/>
  <c r="C345" i="1" s="1"/>
  <c r="H346" i="1"/>
  <c r="F344" i="4"/>
  <c r="C339" i="1"/>
  <c r="E298" i="4"/>
  <c r="D294" i="1"/>
  <c r="F152" i="4"/>
  <c r="G20" i="9"/>
  <c r="H20" i="9"/>
  <c r="D1329" i="1"/>
  <c r="F258" i="5"/>
  <c r="C1235" i="1"/>
  <c r="F245" i="5"/>
  <c r="C1222" i="1"/>
  <c r="F238" i="5"/>
  <c r="D237" i="5"/>
  <c r="C1215" i="1"/>
  <c r="H1183" i="1"/>
  <c r="D176" i="5"/>
  <c r="F176" i="5" s="1"/>
  <c r="D1153" i="1"/>
  <c r="F118" i="5"/>
  <c r="C1096" i="1"/>
  <c r="C1065" i="1"/>
  <c r="F69" i="5"/>
  <c r="D68" i="5"/>
  <c r="C1047" i="1"/>
  <c r="F12" i="5"/>
  <c r="D7" i="5"/>
  <c r="H20" i="3" s="1"/>
  <c r="C990" i="1"/>
  <c r="G588" i="1"/>
  <c r="E528" i="4"/>
  <c r="D522" i="1" s="1"/>
  <c r="F567" i="4"/>
  <c r="C561" i="1"/>
  <c r="D523" i="1"/>
  <c r="G416" i="1"/>
  <c r="F396" i="4"/>
  <c r="C391" i="1"/>
  <c r="E350" i="4"/>
  <c r="D298" i="4"/>
  <c r="C293" i="1" s="1"/>
  <c r="E151" i="4"/>
  <c r="I17" i="3" s="1"/>
  <c r="F139" i="4"/>
  <c r="C135" i="1"/>
  <c r="G87" i="1"/>
  <c r="H46" i="1"/>
  <c r="E6" i="4"/>
  <c r="D2" i="1" s="1"/>
  <c r="F50" i="4"/>
  <c r="G36" i="1"/>
  <c r="D3" i="1"/>
  <c r="D1408" i="1"/>
  <c r="F114" i="6"/>
  <c r="H27" i="3"/>
  <c r="C1408" i="1"/>
  <c r="F89" i="6"/>
  <c r="C1383" i="1"/>
  <c r="F35" i="6"/>
  <c r="H25" i="3"/>
  <c r="C1329" i="1"/>
  <c r="E141" i="6"/>
  <c r="I24" i="3"/>
  <c r="D1299" i="1"/>
  <c r="C1299" i="1"/>
  <c r="H24" i="3"/>
  <c r="C1524" i="1"/>
  <c r="C1518" i="1"/>
  <c r="I35" i="3"/>
  <c r="F212" i="9"/>
  <c r="B212" i="9" s="1"/>
  <c r="B191" i="9"/>
  <c r="F625" i="4"/>
  <c r="C619" i="1"/>
  <c r="F593" i="4"/>
  <c r="C587" i="1"/>
  <c r="F580" i="4"/>
  <c r="C574" i="1"/>
  <c r="F529" i="4"/>
  <c r="D528" i="4"/>
  <c r="C523" i="1"/>
  <c r="F515" i="4"/>
  <c r="C509" i="1"/>
  <c r="E420" i="4"/>
  <c r="D420" i="4"/>
  <c r="C414" i="1" s="1"/>
  <c r="F484" i="4"/>
  <c r="C478" i="1"/>
  <c r="F472" i="4"/>
  <c r="C466" i="1"/>
  <c r="F459" i="4"/>
  <c r="C453" i="1"/>
  <c r="D415" i="1"/>
  <c r="F421" i="4"/>
  <c r="C415" i="1"/>
  <c r="E165" i="9"/>
  <c r="B165" i="9" s="1"/>
  <c r="F363" i="4"/>
  <c r="C358" i="1"/>
  <c r="F311" i="4"/>
  <c r="C306" i="1"/>
  <c r="D293" i="1"/>
  <c r="F299" i="4"/>
  <c r="C294" i="1"/>
  <c r="F263" i="4"/>
  <c r="C259" i="1"/>
  <c r="F252" i="4"/>
  <c r="C248" i="1"/>
  <c r="F224" i="4"/>
  <c r="C220" i="1"/>
  <c r="F215" i="4"/>
  <c r="C211" i="1"/>
  <c r="F196" i="4"/>
  <c r="C192" i="1"/>
  <c r="F163" i="4"/>
  <c r="C159" i="1"/>
  <c r="D151" i="4"/>
  <c r="C148" i="1"/>
  <c r="F133" i="4"/>
  <c r="C129" i="1"/>
  <c r="F124" i="4"/>
  <c r="C120" i="1"/>
  <c r="F106" i="4"/>
  <c r="C102" i="1"/>
  <c r="F82" i="4"/>
  <c r="C78" i="1"/>
  <c r="G46" i="1"/>
  <c r="F44" i="4"/>
  <c r="C40" i="1"/>
  <c r="F7" i="4"/>
  <c r="C3" i="1"/>
  <c r="D6" i="4"/>
  <c r="K1432" i="9"/>
  <c r="G295" i="9"/>
  <c r="E295" i="9" s="1"/>
  <c r="B295" i="9" s="1"/>
  <c r="I34" i="3"/>
  <c r="C1517" i="1"/>
  <c r="G294" i="9"/>
  <c r="E294" i="9" s="1"/>
  <c r="F644" i="4"/>
  <c r="C638" i="1"/>
  <c r="F643" i="4"/>
  <c r="C637" i="1"/>
  <c r="E296" i="9" l="1"/>
  <c r="I10" i="3" s="1"/>
  <c r="B297" i="9"/>
  <c r="H1436" i="1"/>
  <c r="G1436" i="1"/>
  <c r="D1214" i="1"/>
  <c r="G1423" i="1"/>
  <c r="H1423" i="1"/>
  <c r="G299" i="9"/>
  <c r="E299" i="9" s="1"/>
  <c r="B299" i="9" s="1"/>
  <c r="F141" i="6"/>
  <c r="C1435" i="1"/>
  <c r="H28" i="3"/>
  <c r="E175" i="5"/>
  <c r="D1152" i="1" s="1"/>
  <c r="E6" i="5"/>
  <c r="I21" i="3"/>
  <c r="D985" i="1"/>
  <c r="I20" i="3"/>
  <c r="F7" i="5"/>
  <c r="C985" i="1"/>
  <c r="D6" i="5"/>
  <c r="C984" i="1" s="1"/>
  <c r="H339" i="1"/>
  <c r="G339" i="1"/>
  <c r="E407" i="4"/>
  <c r="D402" i="1" s="1"/>
  <c r="D147" i="1"/>
  <c r="E20" i="9"/>
  <c r="B20" i="9" s="1"/>
  <c r="E289" i="4"/>
  <c r="E290" i="4" s="1"/>
  <c r="D286" i="1" s="1"/>
  <c r="H1235" i="1"/>
  <c r="G1235" i="1"/>
  <c r="H1222" i="1"/>
  <c r="G1222" i="1"/>
  <c r="H1215" i="1"/>
  <c r="G1215" i="1"/>
  <c r="F237" i="5"/>
  <c r="H23" i="3"/>
  <c r="C1214" i="1"/>
  <c r="H22" i="3"/>
  <c r="D175" i="5"/>
  <c r="C1153" i="1"/>
  <c r="H1153" i="1" s="1"/>
  <c r="H1096" i="1"/>
  <c r="G1096" i="1"/>
  <c r="H1065" i="1"/>
  <c r="G1065" i="1"/>
  <c r="H1047" i="1"/>
  <c r="G1047" i="1"/>
  <c r="F68" i="5"/>
  <c r="H21" i="3"/>
  <c r="C1046" i="1"/>
  <c r="H990" i="1"/>
  <c r="G990" i="1"/>
  <c r="E636" i="4"/>
  <c r="D630" i="1" s="1"/>
  <c r="H561" i="1"/>
  <c r="G561" i="1"/>
  <c r="D414" i="1"/>
  <c r="H414" i="1" s="1"/>
  <c r="E635" i="4"/>
  <c r="D629" i="1" s="1"/>
  <c r="D636" i="4"/>
  <c r="F636" i="4" s="1"/>
  <c r="H391" i="1"/>
  <c r="G391" i="1"/>
  <c r="D345" i="1"/>
  <c r="F350" i="4"/>
  <c r="E408" i="4"/>
  <c r="D403" i="1" s="1"/>
  <c r="D408" i="4"/>
  <c r="D407" i="4"/>
  <c r="F298" i="4"/>
  <c r="G135" i="1"/>
  <c r="H135" i="1"/>
  <c r="I16" i="3"/>
  <c r="E412" i="4"/>
  <c r="E639" i="4" s="1"/>
  <c r="H1408" i="1"/>
  <c r="G1408" i="1"/>
  <c r="H1383" i="1"/>
  <c r="G1383" i="1"/>
  <c r="H1329" i="1"/>
  <c r="G1329" i="1"/>
  <c r="D1435" i="1"/>
  <c r="I28" i="3"/>
  <c r="G1299" i="1"/>
  <c r="H1299" i="1"/>
  <c r="H1524" i="1"/>
  <c r="G1524" i="1"/>
  <c r="H1518" i="1"/>
  <c r="G1518" i="1"/>
  <c r="G619" i="1"/>
  <c r="H619" i="1"/>
  <c r="H587" i="1"/>
  <c r="G587" i="1"/>
  <c r="H574" i="1"/>
  <c r="G574" i="1"/>
  <c r="G523" i="1"/>
  <c r="H523" i="1"/>
  <c r="C522" i="1"/>
  <c r="F528" i="4"/>
  <c r="D635" i="4"/>
  <c r="H509" i="1"/>
  <c r="G509" i="1"/>
  <c r="F420" i="4"/>
  <c r="H478" i="1"/>
  <c r="G478" i="1"/>
  <c r="H466" i="1"/>
  <c r="G466" i="1"/>
  <c r="H453" i="1"/>
  <c r="G453" i="1"/>
  <c r="H415" i="1"/>
  <c r="G415" i="1"/>
  <c r="H358" i="1"/>
  <c r="G358" i="1"/>
  <c r="H306" i="1"/>
  <c r="G306" i="1"/>
  <c r="H293" i="1"/>
  <c r="G293" i="1"/>
  <c r="H294" i="1"/>
  <c r="G294" i="1"/>
  <c r="H259" i="1"/>
  <c r="G259" i="1"/>
  <c r="H248" i="1"/>
  <c r="G248" i="1"/>
  <c r="H220" i="1"/>
  <c r="G220" i="1"/>
  <c r="H211" i="1"/>
  <c r="G211" i="1"/>
  <c r="H192" i="1"/>
  <c r="G192" i="1"/>
  <c r="H159" i="1"/>
  <c r="G159" i="1"/>
  <c r="H148" i="1"/>
  <c r="G148" i="1"/>
  <c r="H17" i="3"/>
  <c r="C147" i="1"/>
  <c r="D289" i="4"/>
  <c r="D290" i="4" s="1"/>
  <c r="C286" i="1" s="1"/>
  <c r="F151" i="4"/>
  <c r="H129" i="1"/>
  <c r="G129" i="1"/>
  <c r="H120" i="1"/>
  <c r="G120" i="1"/>
  <c r="H102" i="1"/>
  <c r="G102" i="1"/>
  <c r="H78" i="1"/>
  <c r="G78" i="1"/>
  <c r="H40" i="1"/>
  <c r="G40" i="1"/>
  <c r="H16" i="3"/>
  <c r="C2" i="1"/>
  <c r="D412" i="4"/>
  <c r="F6" i="4"/>
  <c r="H3" i="1"/>
  <c r="G3" i="1"/>
  <c r="H637" i="1"/>
  <c r="G637" i="1"/>
  <c r="H638" i="1"/>
  <c r="G638" i="1"/>
  <c r="B294" i="9"/>
  <c r="E293" i="9"/>
  <c r="H1517" i="1"/>
  <c r="G1517" i="1"/>
  <c r="H11" i="3"/>
  <c r="H9" i="3" l="1"/>
  <c r="E298" i="9"/>
  <c r="G1435" i="1"/>
  <c r="H276" i="9"/>
  <c r="D984" i="1"/>
  <c r="H984" i="1" s="1"/>
  <c r="G985" i="1"/>
  <c r="H985" i="1"/>
  <c r="F6" i="5"/>
  <c r="G276" i="9"/>
  <c r="F635" i="4"/>
  <c r="G414" i="1"/>
  <c r="E413" i="4"/>
  <c r="E640" i="4" s="1"/>
  <c r="D634" i="1" s="1"/>
  <c r="D285" i="1"/>
  <c r="E291" i="4"/>
  <c r="D287" i="1" s="1"/>
  <c r="E19" i="9"/>
  <c r="G282" i="9"/>
  <c r="E282" i="9" s="1"/>
  <c r="B282" i="9" s="1"/>
  <c r="H1214" i="1"/>
  <c r="G1214" i="1"/>
  <c r="G1153" i="1"/>
  <c r="F175" i="5"/>
  <c r="C1152" i="1"/>
  <c r="H8" i="3" s="1"/>
  <c r="M3" i="9" s="1"/>
  <c r="H1046" i="1"/>
  <c r="G1046" i="1"/>
  <c r="G984" i="1"/>
  <c r="C630" i="1"/>
  <c r="G630" i="1" s="1"/>
  <c r="H345" i="1"/>
  <c r="G345" i="1"/>
  <c r="F408" i="4"/>
  <c r="C403" i="1"/>
  <c r="D407" i="1"/>
  <c r="F407" i="4"/>
  <c r="C402" i="1"/>
  <c r="H1435" i="1"/>
  <c r="H522" i="1"/>
  <c r="G522" i="1"/>
  <c r="C629" i="1"/>
  <c r="H629" i="1" s="1"/>
  <c r="D413" i="4"/>
  <c r="D414" i="4" s="1"/>
  <c r="C285" i="1"/>
  <c r="F289" i="4"/>
  <c r="H147" i="1"/>
  <c r="G147" i="1"/>
  <c r="D291" i="4"/>
  <c r="D633" i="1"/>
  <c r="F290" i="4"/>
  <c r="C407" i="1"/>
  <c r="D639" i="4"/>
  <c r="F412" i="4"/>
  <c r="H2" i="1"/>
  <c r="G2" i="1"/>
  <c r="N3" i="9"/>
  <c r="I11" i="3"/>
  <c r="H286" i="1"/>
  <c r="G286" i="1"/>
  <c r="I9" i="3" l="1"/>
  <c r="K3" i="9"/>
  <c r="E276" i="9"/>
  <c r="B276" i="9" s="1"/>
  <c r="E415" i="4"/>
  <c r="D410" i="1" s="1"/>
  <c r="E414" i="4"/>
  <c r="D409" i="1" s="1"/>
  <c r="D408" i="1"/>
  <c r="H1152" i="1"/>
  <c r="G1152" i="1"/>
  <c r="H630" i="1"/>
  <c r="H403" i="1"/>
  <c r="G403" i="1"/>
  <c r="H402" i="1"/>
  <c r="G402" i="1"/>
  <c r="G629" i="1"/>
  <c r="D415" i="4"/>
  <c r="E642" i="4"/>
  <c r="D636" i="1" s="1"/>
  <c r="E641" i="4"/>
  <c r="D635" i="1" s="1"/>
  <c r="H285" i="1"/>
  <c r="G285" i="1"/>
  <c r="C287" i="1"/>
  <c r="F291" i="4"/>
  <c r="D640" i="4"/>
  <c r="C408" i="1"/>
  <c r="F413" i="4"/>
  <c r="C633" i="1"/>
  <c r="F639" i="4"/>
  <c r="C409" i="1"/>
  <c r="G407" i="1"/>
  <c r="H407" i="1"/>
  <c r="E275" i="9" l="1"/>
  <c r="I8" i="3" s="1"/>
  <c r="F415" i="4"/>
  <c r="F414" i="4"/>
  <c r="C410" i="1"/>
  <c r="H410" i="1" s="1"/>
  <c r="E646" i="4"/>
  <c r="E645" i="4"/>
  <c r="H287" i="1"/>
  <c r="G287" i="1"/>
  <c r="H408" i="1"/>
  <c r="G408" i="1"/>
  <c r="D642" i="4"/>
  <c r="D641" i="4"/>
  <c r="F640" i="4"/>
  <c r="C634" i="1"/>
  <c r="G409" i="1"/>
  <c r="H409" i="1"/>
  <c r="G633" i="1"/>
  <c r="H633" i="1"/>
  <c r="G410" i="1" l="1"/>
  <c r="I19" i="3"/>
  <c r="D640" i="1"/>
  <c r="D639" i="1"/>
  <c r="I18" i="3"/>
  <c r="H634" i="1"/>
  <c r="G634" i="1"/>
  <c r="C635" i="1"/>
  <c r="D645" i="4"/>
  <c r="F641" i="4"/>
  <c r="D646" i="4"/>
  <c r="C636" i="1"/>
  <c r="F642" i="4"/>
  <c r="H636" i="1" l="1"/>
  <c r="G636" i="1"/>
  <c r="H635" i="1"/>
  <c r="G635" i="1"/>
  <c r="H19" i="3"/>
  <c r="F646" i="4"/>
  <c r="C640" i="1"/>
  <c r="F645" i="4"/>
  <c r="H18" i="3"/>
  <c r="C639" i="1"/>
  <c r="H639" i="1" l="1"/>
  <c r="G639" i="1"/>
  <c r="H7" i="3"/>
  <c r="G640" i="1"/>
  <c r="H640" i="1"/>
  <c r="I7" i="3" l="1"/>
  <c r="J3" i="9"/>
  <c r="G17" i="9" l="1"/>
  <c r="K12" i="9"/>
  <c r="J8" i="9"/>
  <c r="K7" i="9"/>
  <c r="G16" i="9"/>
  <c r="I11" i="9"/>
  <c r="H15" i="9"/>
  <c r="K9" i="9"/>
  <c r="J13" i="9"/>
  <c r="M16" i="9"/>
  <c r="J12" i="9"/>
  <c r="I8" i="9"/>
  <c r="L16" i="9"/>
  <c r="I12" i="9"/>
  <c r="J7" i="9"/>
  <c r="I7" i="9"/>
  <c r="L15" i="9"/>
  <c r="J10" i="9"/>
  <c r="K5" i="9"/>
  <c r="J9" i="9"/>
  <c r="I5" i="9"/>
  <c r="H16" i="9"/>
  <c r="K11" i="9"/>
  <c r="J11" i="9"/>
  <c r="M15" i="9"/>
  <c r="K6" i="9"/>
  <c r="J6" i="9"/>
  <c r="G18" i="9"/>
  <c r="K13" i="9"/>
  <c r="H17" i="9"/>
  <c r="L272" i="9"/>
  <c r="G15" i="9"/>
  <c r="I17" i="9"/>
  <c r="I13" i="9"/>
  <c r="M272" i="9"/>
  <c r="H18" i="9"/>
  <c r="I6" i="9"/>
  <c r="K8" i="9"/>
  <c r="K10" i="9"/>
  <c r="J17" i="9"/>
  <c r="I9" i="9"/>
  <c r="J5" i="9"/>
  <c r="E15" i="9" l="1"/>
  <c r="E13" i="9"/>
  <c r="B13" i="9" s="1"/>
  <c r="E9" i="9"/>
  <c r="B9" i="9" s="1"/>
  <c r="E8" i="9"/>
  <c r="B8" i="9" s="1"/>
  <c r="E7" i="9"/>
  <c r="B7" i="9" s="1"/>
  <c r="E6" i="9"/>
  <c r="B6" i="9" s="1"/>
  <c r="E10" i="9"/>
  <c r="B10" i="9" s="1"/>
  <c r="F15" i="9"/>
  <c r="E5" i="9"/>
  <c r="F272" i="9"/>
  <c r="E11" i="9"/>
  <c r="B11" i="9" s="1"/>
  <c r="E16" i="9"/>
  <c r="E18" i="9"/>
  <c r="B18" i="9" s="1"/>
  <c r="E12" i="9"/>
  <c r="B12" i="9" s="1"/>
  <c r="F16" i="9"/>
  <c r="E17" i="9"/>
  <c r="B17" i="9" s="1"/>
  <c r="B15" i="9" l="1"/>
  <c r="F14" i="9"/>
  <c r="E14" i="9"/>
  <c r="B16" i="9"/>
  <c r="B272" i="9"/>
  <c r="F19" i="9"/>
  <c r="B5" i="9"/>
  <c r="E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<sst xmlns="http://schemas.openxmlformats.org/spreadsheetml/2006/main" count="4312" uniqueCount="3393">
  <si>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</si>
  <si>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</si>
  <si>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</si>
  <si>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</si>
  <si>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</si>
  <si>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</si>
  <si>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</si>
  <si>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</si>
  <si>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</si>
  <si>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</si>
  <si>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</si>
  <si>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</si>
  <si>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</si>
  <si>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</si>
  <si>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</si>
  <si>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</si>
  <si>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</si>
  <si>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</si>
  <si>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</si>
  <si>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</si>
  <si>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</si>
  <si>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</si>
  <si>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</si>
  <si>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</si>
  <si>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</si>
  <si>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</si>
  <si>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</si>
  <si>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</si>
  <si>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</si>
  <si>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</si>
  <si>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</si>
  <si>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</si>
  <si>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</si>
  <si>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</si>
  <si>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</si>
  <si>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</si>
  <si>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</si>
  <si>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</si>
  <si>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</si>
  <si>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</si>
  <si>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</si>
  <si>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</si>
  <si>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</si>
  <si>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</si>
  <si>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</si>
  <si>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</si>
  <si>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</si>
  <si>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</si>
  <si>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</si>
  <si>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</si>
  <si>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</si>
  <si>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</si>
  <si>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</si>
  <si>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</si>
  <si>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</si>
  <si>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</si>
  <si>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</si>
  <si>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</si>
  <si>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</si>
  <si>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</si>
  <si>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</si>
  <si>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</si>
  <si>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</si>
  <si>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</si>
  <si>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</si>
  <si>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</si>
  <si>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</si>
  <si>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</si>
  <si>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</si>
  <si>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</si>
  <si>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</si>
  <si>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</si>
  <si>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</si>
  <si>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</si>
  <si>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</si>
  <si>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</si>
  <si>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</si>
  <si>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</si>
  <si>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</si>
  <si>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</si>
  <si>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</si>
  <si>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</si>
  <si>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</si>
  <si>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</si>
  <si>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</si>
  <si>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</si>
  <si>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</si>
  <si>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</si>
  <si>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</si>
  <si>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</si>
  <si>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</si>
  <si>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</si>
  <si>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</si>
  <si>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</si>
  <si>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</si>
  <si>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</si>
  <si>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</si>
  <si>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</si>
  <si>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</si>
  <si>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</si>
  <si>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</si>
  <si>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</si>
  <si>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</si>
  <si>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</si>
  <si>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</si>
  <si>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</si>
  <si>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</si>
  <si>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</si>
  <si>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</si>
  <si>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</si>
  <si>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</si>
  <si>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</si>
  <si>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</si>
  <si>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</si>
  <si>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</si>
  <si>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</si>
  <si>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</si>
  <si>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</si>
  <si>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</si>
  <si>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</si>
  <si>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</si>
  <si>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</si>
  <si>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</si>
  <si>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</si>
  <si>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</si>
  <si>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</si>
  <si>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</si>
  <si>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</si>
  <si>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</si>
  <si>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</si>
  <si>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</si>
  <si>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</si>
  <si>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</si>
  <si>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</si>
  <si>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</si>
  <si>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</si>
  <si>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</si>
  <si>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</si>
  <si>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</si>
  <si>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</si>
  <si>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</si>
  <si>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</si>
  <si>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</si>
  <si>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</si>
  <si>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</si>
  <si>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</si>
  <si>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</si>
  <si>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</si>
  <si>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</si>
  <si>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</si>
  <si>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</si>
  <si>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</si>
  <si>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</si>
  <si>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</si>
  <si>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</si>
  <si>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</si>
  <si>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</si>
  <si>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</si>
  <si>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</si>
  <si>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</si>
  <si>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</si>
  <si>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</si>
  <si>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</si>
  <si>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</si>
  <si>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</si>
  <si>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</si>
  <si>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</si>
  <si>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</si>
  <si>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</si>
  <si>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</si>
  <si>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</si>
  <si>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</si>
  <si>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</si>
  <si>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</si>
  <si>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</si>
  <si>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</si>
  <si>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</si>
  <si>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</si>
  <si>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</si>
  <si>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</si>
  <si>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</si>
  <si>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</si>
  <si>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</si>
  <si>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</si>
  <si>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</si>
  <si>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</si>
  <si>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</si>
  <si>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</si>
  <si>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</si>
  <si>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</si>
  <si>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</si>
  <si>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</si>
  <si>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</si>
  <si>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</si>
  <si>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</si>
  <si>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</si>
  <si>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</si>
  <si>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</si>
  <si>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</si>
  <si>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</si>
  <si>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</si>
  <si>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</si>
  <si>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</si>
  <si>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</si>
  <si>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</si>
  <si>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</si>
  <si>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</si>
  <si>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</si>
  <si>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</si>
  <si>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</si>
  <si>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</si>
  <si>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</si>
  <si>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</si>
  <si>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</si>
  <si>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</si>
  <si>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</si>
  <si>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</si>
  <si>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</si>
  <si>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</si>
  <si>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</si>
  <si>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</si>
  <si>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</si>
  <si>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</si>
  <si>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</si>
  <si>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</si>
  <si>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</si>
  <si>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</si>
  <si>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</si>
  <si>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</si>
  <si>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</si>
  <si>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</si>
  <si>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</si>
  <si>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</si>
  <si>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</si>
  <si>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</si>
  <si>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</si>
  <si>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</si>
  <si>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</si>
  <si>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</si>
  <si>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</si>
  <si>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</si>
  <si>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</si>
  <si>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</si>
  <si>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</si>
  <si>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</si>
  <si>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</si>
  <si>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</si>
  <si>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</si>
  <si>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</si>
  <si>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</si>
  <si>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</si>
  <si>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</si>
  <si>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</si>
  <si>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</si>
  <si>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</si>
  <si>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</si>
  <si>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</si>
  <si>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</si>
  <si>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</si>
  <si>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</si>
  <si>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</si>
  <si>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</si>
  <si>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</si>
  <si>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</si>
  <si>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</si>
  <si>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</si>
  <si>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</si>
  <si>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</si>
  <si>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</si>
  <si>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</si>
  <si>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</si>
  <si>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</si>
  <si>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</si>
  <si>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</si>
  <si>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</si>
  <si>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</si>
  <si>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</si>
  <si>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</si>
  <si>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</si>
  <si>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</si>
  <si>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</si>
  <si>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</si>
  <si>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</si>
  <si>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</si>
  <si>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</si>
  <si>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</si>
  <si>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</si>
  <si>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</si>
  <si>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</si>
  <si>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</si>
  <si>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</si>
  <si>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</si>
  <si>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</si>
  <si>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</si>
  <si>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</si>
  <si>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</si>
  <si>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</si>
  <si>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</si>
  <si>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</si>
  <si>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</si>
  <si>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</si>
  <si>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</si>
  <si>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</si>
  <si>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</si>
  <si>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</si>
  <si>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</si>
  <si>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</si>
  <si>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</si>
  <si>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</si>
  <si>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</si>
  <si>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</si>
  <si>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</si>
  <si>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</si>
  <si>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</si>
  <si>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</si>
  <si>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</si>
  <si>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</si>
  <si>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</si>
  <si>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</si>
  <si>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</si>
  <si>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</si>
  <si>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</si>
  <si>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</si>
  <si>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</si>
  <si>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</si>
  <si>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</si>
  <si>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</si>
  <si>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</si>
  <si>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</si>
  <si>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</si>
  <si>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</si>
  <si>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</si>
  <si>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</si>
  <si>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</si>
  <si>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</si>
  <si>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</si>
  <si>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</si>
  <si>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</si>
  <si>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</si>
  <si>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</si>
  <si>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</si>
  <si>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</si>
  <si>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</si>
  <si>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</si>
  <si>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</si>
  <si>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</si>
  <si>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</si>
  <si>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</si>
  <si>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</si>
  <si>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</si>
  <si>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</si>
  <si>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</si>
  <si>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</si>
  <si>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</si>
  <si>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</si>
  <si>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</si>
  <si>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</si>
  <si>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</si>
  <si>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</si>
  <si>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</si>
  <si>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</si>
  <si>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</si>
  <si>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</si>
  <si>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</si>
  <si>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</si>
  <si>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</si>
  <si>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</si>
  <si>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</si>
  <si>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</si>
  <si>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</si>
  <si>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</si>
  <si>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</si>
  <si>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</si>
  <si>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</si>
  <si>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</si>
  <si>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</si>
  <si>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</si>
  <si>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</si>
  <si>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</si>
  <si>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</si>
  <si>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</si>
  <si>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</si>
  <si>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</si>
  <si>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</si>
  <si>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</si>
  <si>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</si>
  <si>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</si>
  <si>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</si>
  <si>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</si>
  <si>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</si>
  <si>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</si>
  <si>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</si>
  <si>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</si>
  <si>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</si>
  <si>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</si>
  <si>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</si>
  <si>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</si>
  <si>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</si>
  <si>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</si>
  <si>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</si>
  <si>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</si>
  <si>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</si>
  <si>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</si>
  <si>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</si>
  <si>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</si>
  <si>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</si>
  <si>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</si>
  <si>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</si>
  <si>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</si>
  <si>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</si>
  <si>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</si>
  <si>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</si>
  <si>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</si>
  <si>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</si>
  <si>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</si>
  <si>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</si>
  <si>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</si>
  <si>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</si>
  <si>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</si>
  <si>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</si>
  <si>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</si>
  <si>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</si>
  <si>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</si>
  <si>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</si>
  <si>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</si>
  <si>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</si>
  <si>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</si>
  <si>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</si>
  <si>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</si>
  <si>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</si>
  <si>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</si>
  <si>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</si>
  <si>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</si>
  <si>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</si>
  <si>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</si>
  <si>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</si>
  <si>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</si>
  <si>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</si>
  <si>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</si>
  <si>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</si>
  <si>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</si>
  <si>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</si>
  <si>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</si>
  <si>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</si>
  <si>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</si>
  <si>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</si>
  <si>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</si>
  <si>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</si>
  <si>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</si>
  <si>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</si>
  <si>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</si>
  <si>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</si>
  <si>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</si>
  <si>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</si>
  <si>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</si>
  <si>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</si>
  <si>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</si>
  <si>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</si>
  <si>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</si>
  <si>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</si>
  <si>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</si>
  <si>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</si>
  <si>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</si>
  <si>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</si>
  <si>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</si>
  <si>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</si>
  <si>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</si>
  <si>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</si>
  <si>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</si>
  <si>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</si>
  <si>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</si>
  <si>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</si>
  <si>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</si>
  <si>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</si>
  <si>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</si>
  <si>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</si>
  <si>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</si>
  <si>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</si>
  <si>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</si>
  <si>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</si>
  <si>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</si>
  <si>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</si>
  <si>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</si>
  <si>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</si>
  <si>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</si>
  <si>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</si>
  <si>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</si>
  <si>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</si>
  <si>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</si>
  <si>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</si>
  <si>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</si>
  <si>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</si>
  <si>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</si>
  <si>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</si>
  <si>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</si>
  <si>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</si>
  <si>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</si>
  <si>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</si>
  <si>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</si>
  <si>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</si>
  <si>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</si>
  <si>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</si>
  <si>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</si>
  <si>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</si>
  <si>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</si>
  <si>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</si>
  <si>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</si>
  <si>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</si>
  <si>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</si>
  <si>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</si>
  <si>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</si>
  <si>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</si>
  <si>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</si>
  <si>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</si>
  <si>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</si>
  <si>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</si>
  <si>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</si>
  <si>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</si>
  <si>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</si>
  <si>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</si>
  <si>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</si>
  <si>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</si>
  <si>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</si>
  <si>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</si>
  <si>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</si>
  <si>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</si>
  <si>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</si>
  <si>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</si>
  <si>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</si>
  <si>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</si>
  <si>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</si>
  <si>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</si>
  <si>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</si>
  <si>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</si>
  <si>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</si>
  <si>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</si>
  <si>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</si>
  <si>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</si>
  <si>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</si>
  <si>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</si>
  <si>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</si>
  <si>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</si>
  <si>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</si>
  <si>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</si>
  <si>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</si>
  <si>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</si>
  <si>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</si>
  <si>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</si>
  <si>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</si>
  <si>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</si>
  <si>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</si>
  <si>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</si>
  <si>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</si>
  <si>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</si>
  <si>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</si>
  <si>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</si>
  <si>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</si>
  <si>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</si>
  <si>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</si>
  <si>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</si>
  <si>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</si>
  <si>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</si>
  <si>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</si>
  <si>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</si>
  <si>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</si>
  <si>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</si>
  <si>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</si>
  <si>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</si>
  <si>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</si>
  <si>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</si>
  <si>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</si>
  <si>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</si>
  <si>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</si>
  <si>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</si>
  <si>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</si>
  <si>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</si>
  <si>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</si>
  <si>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</si>
  <si>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</si>
  <si>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</si>
  <si>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</si>
  <si>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</si>
  <si>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</si>
  <si>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</si>
  <si>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</si>
  <si>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</si>
  <si>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</si>
  <si>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</si>
  <si>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</si>
  <si>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</si>
  <si>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</si>
  <si>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</si>
  <si>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</si>
  <si>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</si>
  <si>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</si>
  <si>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</si>
  <si>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</si>
  <si>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</si>
  <si>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</si>
  <si>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</si>
  <si>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</si>
  <si>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</si>
  <si>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</si>
  <si>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</si>
  <si>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</si>
  <si>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</si>
  <si>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</si>
  <si>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</si>
  <si>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</si>
  <si>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</si>
  <si>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</si>
  <si>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</si>
  <si>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</si>
  <si>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</si>
  <si>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</si>
  <si>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</si>
  <si>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</si>
  <si>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</si>
  <si>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</si>
  <si>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</si>
  <si>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</si>
  <si>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</si>
  <si>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</si>
  <si>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</si>
  <si>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</si>
  <si>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</si>
  <si>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</si>
  <si>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</si>
  <si>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</si>
  <si>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</si>
  <si>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</si>
  <si>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</si>
  <si>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</si>
  <si>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</si>
  <si>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</si>
  <si>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</si>
  <si>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</si>
  <si>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</si>
  <si>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</si>
  <si>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</si>
  <si>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</si>
  <si>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</si>
  <si>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</si>
  <si>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</si>
  <si>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</si>
  <si>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</si>
  <si>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</si>
  <si>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</si>
  <si>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</si>
  <si>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</si>
  <si>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</si>
  <si>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</si>
  <si>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</si>
  <si>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</si>
  <si>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</si>
  <si>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</si>
  <si>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</si>
  <si>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</si>
  <si>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</si>
  <si>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</si>
  <si>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</si>
  <si>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</si>
  <si>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</si>
  <si>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</si>
  <si>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</si>
  <si>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</si>
  <si>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</si>
  <si>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</si>
  <si>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</si>
  <si>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</si>
  <si>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</si>
  <si>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</si>
  <si>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</si>
  <si>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</si>
  <si>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</si>
  <si>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</si>
  <si>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</si>
  <si>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</si>
  <si>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</si>
  <si>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</si>
  <si>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</si>
  <si>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</si>
  <si>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</si>
  <si>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</si>
  <si>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</si>
  <si>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</si>
  <si>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</si>
  <si>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</si>
  <si>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</si>
  <si>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</si>
  <si>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</si>
  <si>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</si>
  <si>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</si>
  <si>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</si>
  <si>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</si>
  <si>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</si>
  <si>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</si>
  <si>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</si>
  <si>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</si>
  <si>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</si>
  <si>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</si>
  <si>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</si>
  <si>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</si>
  <si>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</si>
  <si>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</si>
  <si>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</si>
  <si>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</si>
  <si>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</si>
  <si>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</si>
  <si>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</si>
  <si>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</si>
  <si>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</si>
  <si>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</si>
  <si>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</si>
  <si>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</si>
  <si>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</si>
  <si>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</si>
  <si>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</si>
  <si>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</si>
  <si>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</si>
  <si>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</si>
  <si>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</si>
  <si>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</si>
  <si>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</si>
  <si>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</si>
  <si>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</si>
  <si>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</si>
  <si>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</si>
  <si>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</si>
  <si>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</si>
  <si>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</si>
  <si>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</si>
  <si>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</si>
  <si>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</si>
  <si>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</si>
  <si>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</si>
  <si>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</si>
  <si>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</si>
  <si>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</si>
  <si>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</si>
  <si>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</si>
  <si>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</si>
  <si>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</si>
  <si>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</si>
  <si>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</si>
  <si>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</si>
  <si>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</si>
  <si>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</si>
  <si>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</si>
  <si>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</si>
  <si>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</si>
  <si>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</si>
  <si>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</si>
  <si>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</si>
  <si>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</si>
  <si>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</si>
  <si>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</si>
  <si>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</si>
  <si>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</si>
  <si>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</si>
  <si>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</si>
  <si>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</si>
  <si>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</si>
  <si>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</si>
  <si>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</si>
  <si>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</si>
  <si>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</si>
  <si>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</si>
  <si>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</si>
  <si>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</si>
  <si>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</si>
  <si>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</si>
  <si>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</si>
  <si>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</si>
  <si>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</si>
  <si>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</si>
  <si>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</si>
  <si>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</si>
  <si>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</si>
  <si>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</si>
  <si>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</si>
  <si>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</si>
  <si>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</si>
  <si>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</si>
  <si>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</si>
  <si>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</si>
  <si>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</si>
  <si>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</si>
  <si>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</si>
  <si>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</si>
  <si>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</si>
  <si>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</si>
  <si>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</si>
  <si>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</si>
  <si>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</si>
  <si>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</si>
  <si>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</si>
  <si>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</si>
  <si>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</si>
  <si>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</si>
  <si>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</si>
  <si>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</si>
  <si>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</si>
  <si>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</si>
  <si>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</si>
  <si>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</si>
  <si>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</si>
  <si>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</si>
  <si>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</si>
  <si>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</si>
  <si>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</si>
  <si>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</si>
  <si>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</si>
  <si>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</si>
  <si>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</si>
  <si>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</si>
  <si>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</si>
  <si>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</si>
  <si>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</si>
  <si>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</si>
  <si>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</si>
  <si>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</si>
  <si>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</si>
  <si>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</si>
  <si>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</si>
  <si>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</si>
  <si>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</si>
  <si>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</si>
  <si>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</si>
  <si>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</si>
  <si>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</si>
  <si>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</si>
  <si>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</si>
  <si>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</si>
  <si>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</si>
  <si>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</si>
  <si>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</si>
  <si>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</si>
  <si>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</si>
  <si>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</si>
  <si>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</si>
  <si>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</si>
  <si>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</si>
  <si>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</si>
  <si>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</si>
  <si>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</si>
  <si>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</si>
  <si>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</si>
  <si>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</si>
  <si>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</si>
  <si>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</si>
  <si>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</si>
  <si>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</si>
  <si>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</si>
  <si>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</si>
  <si>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</si>
  <si>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</si>
  <si>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</si>
  <si>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</si>
  <si>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</si>
  <si>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</si>
  <si>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</si>
  <si>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</si>
  <si>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</si>
  <si>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</si>
  <si>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</si>
  <si>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</si>
  <si>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</si>
  <si>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</si>
  <si>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</si>
  <si>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</si>
  <si>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</si>
  <si>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</si>
  <si>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</si>
  <si>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</si>
  <si>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</si>
  <si>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</si>
  <si>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</si>
  <si>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</si>
  <si>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</si>
  <si>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</si>
  <si>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</si>
  <si>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</si>
  <si>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</si>
  <si>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</si>
  <si>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</si>
  <si>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</si>
  <si>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</si>
  <si>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</si>
  <si>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</si>
  <si>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</si>
  <si>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</si>
  <si>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</si>
  <si>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</si>
  <si>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</si>
  <si>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</si>
  <si>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</si>
  <si>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</si>
  <si>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</si>
  <si>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</si>
  <si>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</si>
  <si>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</si>
  <si>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</si>
  <si>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</si>
  <si>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</si>
  <si>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</si>
  <si>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</si>
  <si>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</si>
  <si>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</si>
  <si>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</si>
  <si>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</si>
  <si>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</si>
  <si>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</si>
  <si>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</si>
  <si>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</si>
  <si>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</si>
  <si>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</si>
  <si>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</si>
  <si>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</si>
  <si>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</si>
  <si>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</si>
  <si>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</si>
  <si>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</si>
  <si>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</si>
  <si>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</si>
  <si>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</si>
  <si>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</si>
  <si>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</si>
  <si>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</si>
  <si>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</si>
  <si>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</si>
  <si>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</si>
  <si>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</si>
  <si>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</si>
  <si>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</si>
  <si>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</si>
  <si>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</si>
  <si>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</si>
  <si>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</si>
  <si>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</si>
  <si>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</si>
  <si>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</si>
  <si>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</si>
  <si>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</si>
  <si>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</si>
  <si>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</si>
  <si>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</si>
  <si>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</si>
  <si>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</si>
  <si>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</si>
  <si>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</si>
  <si>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</si>
  <si>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</si>
  <si>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</si>
  <si>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</si>
  <si>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</si>
  <si>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</si>
  <si>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</si>
  <si>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</si>
  <si>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</si>
  <si>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</si>
  <si>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</si>
  <si>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</si>
  <si>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</si>
  <si>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</si>
  <si>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</si>
  <si>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</si>
  <si>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</si>
  <si>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</si>
  <si>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</si>
  <si>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</si>
  <si>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</si>
  <si>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</si>
  <si>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</si>
  <si>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</si>
  <si>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</si>
  <si>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</si>
  <si>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</si>
  <si>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</si>
  <si>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</si>
  <si>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</si>
  <si>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</si>
  <si>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</si>
  <si>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</si>
  <si>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</si>
  <si>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</si>
  <si>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</si>
  <si>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</si>
  <si>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</si>
  <si>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</si>
  <si>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</si>
  <si>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</si>
  <si>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</si>
  <si>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</si>
  <si>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</si>
  <si>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</si>
  <si>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</si>
  <si>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</si>
  <si>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</si>
  <si>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</si>
  <si>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</si>
  <si>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</si>
  <si>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</si>
  <si>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</si>
  <si>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</si>
  <si>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</si>
  <si>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</si>
  <si>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</si>
  <si>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</si>
  <si>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</si>
  <si>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</si>
  <si>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</si>
  <si>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</si>
  <si>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</si>
  <si>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</si>
  <si>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</si>
  <si>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</si>
  <si>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</si>
  <si>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</si>
  <si>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</si>
  <si>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</si>
  <si>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</si>
  <si>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</si>
  <si>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</si>
  <si>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</si>
  <si>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</si>
  <si>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</si>
  <si>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</si>
  <si>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</si>
  <si>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</si>
  <si>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</si>
  <si>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</si>
  <si>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</si>
  <si>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</si>
  <si>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</si>
  <si>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</si>
  <si>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</si>
  <si>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</si>
  <si>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</si>
  <si>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</si>
  <si>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</si>
  <si>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</si>
  <si>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</si>
  <si>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</si>
  <si>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</si>
  <si>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</si>
  <si>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</si>
  <si>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</si>
  <si>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</si>
  <si>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</si>
  <si>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</si>
  <si>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</si>
  <si>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</si>
  <si>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</si>
  <si>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</si>
  <si>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</si>
  <si>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</si>
  <si>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</si>
  <si>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</si>
  <si>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</si>
  <si>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</si>
  <si>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</si>
  <si>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</si>
  <si>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</si>
  <si>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</si>
  <si>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</si>
  <si>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</si>
  <si>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</si>
  <si>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</si>
  <si>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</si>
  <si>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</si>
  <si>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</si>
  <si>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</si>
  <si>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</si>
  <si>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</si>
  <si>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</si>
  <si>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</si>
  <si>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</si>
  <si>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</si>
  <si>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</si>
  <si>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</si>
  <si>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</si>
  <si>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</si>
  <si>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</si>
  <si>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</si>
  <si>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</si>
  <si>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</si>
  <si>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</si>
  <si>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</si>
  <si>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</si>
  <si>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</si>
  <si>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</si>
  <si>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</si>
  <si>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</si>
  <si>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</si>
  <si>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</si>
  <si>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</si>
  <si>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</si>
  <si>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</si>
  <si>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</si>
  <si>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</si>
  <si>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</si>
  <si>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</si>
  <si>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</si>
  <si>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</si>
  <si>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</si>
  <si>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</si>
  <si>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</si>
  <si>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</si>
  <si>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</si>
  <si>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</si>
  <si>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</si>
  <si>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</si>
  <si>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</si>
  <si>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</si>
  <si>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</si>
  <si>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</si>
  <si>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</si>
  <si>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</si>
  <si>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</si>
  <si>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</si>
  <si>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</si>
  <si>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</si>
  <si>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</si>
  <si>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</si>
  <si>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</si>
  <si>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</si>
  <si>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</si>
  <si>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</si>
  <si>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</si>
  <si>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</si>
  <si>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</si>
  <si>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</si>
  <si>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</si>
  <si>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</si>
  <si>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</si>
  <si>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</si>
  <si>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</si>
  <si>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</si>
  <si>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</si>
  <si>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</si>
  <si>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</si>
  <si>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</si>
  <si>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</si>
  <si>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</si>
  <si>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</si>
  <si>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</si>
  <si>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</si>
  <si>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</si>
  <si>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</si>
  <si>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</si>
  <si>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</si>
  <si>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</si>
  <si>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</si>
  <si>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</si>
  <si>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</si>
  <si>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</si>
  <si>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</si>
  <si>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</si>
  <si>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</si>
  <si>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</si>
  <si>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</si>
  <si>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</si>
  <si>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</si>
  <si>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</si>
  <si>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</si>
  <si>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</si>
  <si>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</si>
  <si>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</si>
  <si>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</si>
  <si>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</si>
  <si>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</si>
  <si>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</si>
  <si>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</si>
  <si>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</si>
  <si>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</si>
  <si>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</si>
  <si>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</si>
  <si>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</si>
  <si>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</si>
  <si>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</si>
  <si>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</si>
  <si>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</si>
  <si>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</si>
  <si>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</si>
  <si>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</si>
  <si>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</si>
  <si>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</si>
  <si>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</si>
  <si>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</si>
  <si>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</si>
  <si>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</si>
  <si>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</si>
  <si>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</si>
  <si>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</si>
  <si>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</si>
  <si>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</si>
  <si>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</si>
  <si>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</si>
  <si>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</si>
  <si>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</si>
  <si>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</si>
  <si>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</si>
  <si>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</si>
  <si>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</si>
  <si>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</si>
  <si>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</si>
  <si>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</si>
  <si>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</si>
  <si>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</si>
  <si>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</si>
  <si>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</si>
  <si>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</si>
  <si>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</si>
  <si>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</si>
  <si>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</si>
  <si>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</si>
  <si>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</si>
  <si>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</si>
  <si>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</si>
  <si>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</si>
  <si>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</si>
  <si>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</si>
  <si>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</si>
  <si>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</si>
  <si>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</si>
  <si>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</si>
  <si>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</si>
  <si>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</si>
  <si>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</si>
  <si>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</si>
  <si>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</si>
  <si>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</si>
  <si>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</si>
  <si>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</si>
  <si>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</si>
  <si>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</si>
  <si>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</si>
  <si>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</si>
  <si>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</si>
  <si>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</si>
  <si>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</si>
  <si>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</si>
  <si>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</si>
  <si>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</si>
  <si>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</si>
  <si>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</si>
  <si>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</si>
  <si>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</si>
  <si>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</si>
  <si>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</si>
  <si>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</si>
  <si>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</si>
  <si>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</si>
  <si>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</si>
  <si>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</si>
  <si>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</si>
  <si>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</si>
  <si>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</si>
  <si>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</si>
  <si>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</si>
  <si>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</si>
  <si>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</si>
  <si>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</si>
  <si>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</si>
  <si>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</si>
  <si>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</si>
  <si>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</si>
  <si>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</si>
  <si>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</si>
  <si>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</si>
  <si>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</si>
  <si>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</si>
  <si>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</si>
  <si>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</si>
  <si>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</si>
  <si>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</si>
  <si>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</si>
  <si>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</si>
  <si>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</si>
  <si>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</si>
  <si>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</si>
  <si>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</si>
  <si>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</si>
  <si>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</si>
  <si>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</si>
  <si>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</si>
  <si>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</si>
  <si>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</si>
  <si>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</si>
  <si>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</si>
  <si>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</si>
  <si>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</si>
  <si>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</si>
  <si>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</si>
  <si>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</si>
  <si>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</si>
  <si>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</si>
  <si>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</si>
  <si>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</si>
  <si>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</si>
  <si>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</si>
  <si>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</si>
  <si>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</si>
  <si>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</si>
  <si>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</si>
  <si>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</si>
  <si>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</si>
  <si>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</si>
  <si>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</si>
  <si>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</si>
  <si>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</si>
  <si>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</si>
  <si>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</si>
  <si>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</si>
  <si>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</si>
  <si>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</si>
  <si>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</si>
  <si>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</si>
  <si>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</si>
  <si>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</si>
  <si>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</si>
  <si>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</si>
  <si>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</si>
  <si>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</si>
  <si>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</si>
  <si>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</si>
  <si>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</si>
  <si>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</si>
  <si>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</si>
  <si>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</si>
  <si>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</si>
  <si>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</si>
  <si>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</si>
  <si>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</si>
  <si>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</si>
  <si>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</si>
  <si>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</si>
  <si>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</si>
  <si>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</si>
  <si>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</si>
  <si>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</si>
  <si>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</si>
  <si>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</si>
  <si>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</si>
  <si>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</si>
  <si>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</si>
  <si>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</si>
  <si>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</si>
  <si>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</si>
  <si>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</si>
  <si>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</si>
  <si>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</si>
  <si>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</si>
  <si>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</si>
  <si>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</si>
  <si>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</si>
  <si>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</si>
  <si>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</si>
  <si>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</si>
  <si>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</si>
  <si>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</si>
  <si>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</si>
  <si>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</si>
  <si>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</si>
  <si>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</si>
  <si>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</si>
  <si>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</si>
  <si>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</si>
  <si>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</si>
  <si>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</si>
  <si>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</si>
  <si>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</si>
  <si>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</si>
  <si>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</si>
  <si>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</si>
  <si>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</si>
  <si>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</si>
  <si>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</si>
  <si>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</si>
  <si>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</si>
  <si>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</si>
  <si>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</si>
  <si>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</si>
  <si>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</si>
  <si>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</si>
  <si>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</si>
  <si>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</si>
  <si>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</si>
  <si>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</si>
  <si>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</si>
  <si>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</si>
  <si>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</si>
  <si>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</si>
  <si>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</si>
  <si>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</si>
  <si>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</si>
  <si>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</si>
  <si>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</si>
  <si>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</si>
  <si>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</si>
  <si>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</si>
  <si>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</si>
  <si>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</si>
  <si>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</si>
  <si>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</si>
  <si>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</si>
  <si>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</si>
  <si>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</si>
  <si>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</si>
  <si>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</si>
  <si>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</si>
  <si>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</si>
  <si>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</si>
  <si>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</si>
  <si>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</si>
  <si>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</si>
  <si>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</si>
  <si>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</si>
  <si>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</si>
  <si>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</si>
  <si>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</si>
  <si>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</si>
  <si>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</si>
  <si>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</si>
  <si>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</si>
  <si>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</si>
  <si>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</si>
  <si>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</si>
  <si>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</si>
  <si>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</si>
  <si>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</si>
  <si>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</si>
  <si>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</si>
  <si>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</si>
  <si>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</si>
  <si>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</si>
  <si>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</si>
  <si>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</si>
  <si>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</si>
  <si>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</si>
  <si>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</si>
  <si>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</si>
  <si>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</si>
  <si>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</si>
  <si>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</si>
  <si>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</si>
  <si>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</si>
  <si>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</si>
  <si>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</si>
  <si>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</si>
  <si>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</si>
  <si>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</si>
  <si>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</si>
  <si>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</si>
  <si>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</si>
  <si>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</si>
  <si>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</si>
  <si>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</si>
  <si>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</si>
  <si>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</si>
  <si>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</si>
  <si>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</si>
  <si>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</si>
  <si>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</si>
  <si>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</si>
  <si>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</si>
  <si>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</si>
  <si>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</si>
  <si>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</si>
  <si>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</si>
  <si>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</si>
  <si>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</si>
  <si>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</si>
  <si>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</si>
  <si>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</si>
  <si>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</si>
  <si>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</si>
  <si>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</si>
  <si>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</si>
  <si>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</si>
  <si>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</si>
  <si>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</si>
  <si>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</si>
  <si>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</si>
  <si>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</si>
  <si>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</si>
  <si>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</si>
  <si>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</si>
  <si>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</si>
  <si>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</si>
  <si>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</si>
  <si>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</si>
  <si>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</si>
  <si>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</si>
  <si>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</si>
  <si>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</si>
  <si>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</si>
  <si>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</si>
  <si>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</si>
  <si>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</si>
  <si>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</si>
  <si>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</si>
  <si>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</si>
  <si>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</si>
  <si>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</si>
  <si>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</si>
  <si>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</si>
  <si>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</si>
  <si>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</si>
  <si>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</si>
  <si>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</si>
  <si>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</si>
  <si>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</si>
  <si>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</si>
  <si>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</si>
  <si>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</si>
  <si>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</si>
  <si>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</si>
  <si>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</si>
  <si>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</si>
  <si>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</si>
  <si>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</si>
  <si>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</si>
  <si>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</si>
  <si>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</si>
  <si>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</si>
  <si>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</si>
  <si>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</si>
  <si>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</si>
  <si>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</si>
  <si>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</si>
  <si>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</si>
  <si>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</si>
  <si>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</si>
  <si>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</si>
  <si>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</si>
  <si>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</si>
  <si>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</si>
  <si>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</si>
  <si>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</si>
  <si>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</si>
  <si>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</si>
  <si>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</si>
  <si>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</si>
  <si>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</si>
  <si>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</si>
  <si>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</si>
  <si>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</si>
  <si>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</si>
  <si>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</si>
  <si>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</si>
  <si>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</si>
  <si>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</si>
  <si>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</si>
  <si>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</si>
  <si>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</si>
  <si>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</si>
  <si>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</si>
  <si>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</si>
  <si>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</si>
  <si>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</si>
  <si>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</si>
  <si>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</si>
  <si>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</si>
  <si>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</si>
  <si>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</si>
  <si>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</si>
  <si>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</si>
  <si>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</si>
  <si>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</si>
  <si>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</si>
  <si>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</si>
  <si>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</si>
  <si>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</si>
  <si>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</si>
  <si>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</si>
  <si>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</si>
  <si>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</si>
  <si>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</si>
  <si>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</si>
  <si>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</si>
  <si>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</si>
  <si>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</si>
  <si>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</si>
  <si>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</si>
  <si>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</si>
  <si>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</si>
  <si>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</si>
  <si>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</si>
  <si>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</si>
  <si>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</si>
  <si>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</si>
  <si>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</si>
  <si>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</si>
  <si>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</si>
  <si>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</si>
  <si>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</si>
  <si>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</si>
  <si>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</si>
  <si>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</si>
  <si>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</si>
  <si>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</si>
  <si>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</si>
  <si>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</si>
  <si>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</si>
  <si>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</si>
  <si>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</si>
  <si>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</si>
  <si>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</si>
  <si>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</si>
  <si>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</si>
  <si>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</si>
  <si>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</si>
  <si>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</si>
  <si>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</si>
  <si>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</si>
  <si>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</si>
  <si>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</si>
  <si>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</si>
  <si>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</si>
  <si>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</si>
  <si>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</si>
  <si>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</si>
  <si>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</si>
  <si>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</si>
  <si>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</si>
  <si>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</si>
  <si>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</si>
  <si>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</si>
  <si>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</si>
  <si>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</si>
  <si>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</si>
  <si>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</si>
  <si>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</si>
  <si>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</si>
  <si>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</si>
  <si>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</si>
  <si>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</si>
  <si>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</si>
  <si>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</si>
  <si>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</si>
  <si>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</si>
  <si>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</si>
  <si>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</si>
  <si>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</si>
  <si>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</si>
  <si>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</si>
  <si>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</si>
  <si>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</si>
  <si>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</si>
  <si>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</si>
  <si>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</si>
  <si>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</si>
  <si>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</si>
  <si>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</si>
  <si>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</si>
  <si>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</si>
  <si>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</si>
  <si>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</si>
  <si>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</si>
  <si>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</si>
  <si>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</si>
  <si>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</si>
  <si>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</si>
  <si>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</si>
  <si>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</si>
  <si>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</si>
  <si>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</si>
  <si>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</si>
  <si>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</si>
  <si>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</si>
  <si>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</si>
  <si>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</si>
  <si>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</si>
  <si>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</si>
  <si>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</si>
  <si>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</si>
  <si>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</si>
  <si>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</si>
  <si>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</si>
  <si>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</si>
  <si>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</si>
  <si>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</si>
  <si>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</si>
  <si>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</si>
  <si>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</si>
  <si>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</si>
  <si>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</si>
  <si>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</si>
  <si>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</si>
  <si>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</si>
  <si>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</si>
  <si>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</si>
  <si>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</si>
  <si>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</si>
  <si>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</si>
  <si>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</si>
  <si>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</si>
  <si>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</si>
  <si>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</si>
  <si>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</si>
  <si>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</si>
  <si>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</si>
  <si>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</si>
  <si>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</si>
  <si>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</si>
  <si>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</si>
  <si>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</si>
  <si>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</si>
  <si>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</si>
  <si>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</si>
  <si>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</si>
  <si>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</si>
  <si>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</si>
  <si>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</si>
  <si>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</si>
  <si>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</si>
  <si>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</si>
  <si>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</si>
  <si>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</si>
  <si>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</si>
  <si>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</si>
  <si>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</si>
  <si>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</si>
  <si>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</si>
  <si>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</si>
  <si>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</si>
  <si>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</si>
  <si>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</si>
  <si>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</si>
  <si>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</si>
  <si>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</si>
  <si>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</si>
  <si>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</si>
  <si>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</si>
  <si>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</si>
  <si>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</si>
  <si>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</si>
  <si>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</si>
  <si>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</si>
  <si>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</si>
  <si>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</si>
  <si>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</si>
  <si>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</si>
  <si>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</si>
  <si>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</si>
  <si>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</si>
  <si>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</si>
  <si>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</si>
  <si>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</si>
  <si>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</si>
  <si>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</si>
  <si>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</si>
  <si>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</si>
  <si>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</si>
  <si>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</si>
  <si>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</si>
  <si>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</si>
  <si>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</si>
  <si>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</si>
  <si>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</si>
  <si>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</si>
  <si>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</si>
  <si>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</si>
  <si>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</si>
  <si>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</si>
  <si>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</si>
  <si>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</si>
  <si>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</si>
  <si>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</si>
  <si>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</si>
  <si>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</si>
  <si>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</si>
  <si>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</si>
  <si>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</si>
  <si>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</si>
  <si>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</si>
  <si>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</si>
  <si>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</si>
  <si>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</si>
  <si>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</si>
  <si>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</si>
  <si>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</si>
  <si>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</si>
  <si>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</si>
  <si>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</si>
  <si>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</si>
  <si>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</si>
  <si>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</si>
  <si>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</si>
  <si>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</si>
  <si>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</si>
  <si>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</si>
  <si>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</si>
  <si>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</si>
  <si>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</si>
  <si>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</si>
  <si>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</si>
  <si>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</si>
  <si>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</si>
  <si>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</si>
  <si>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</si>
  <si>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</si>
  <si>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</si>
  <si>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</si>
  <si>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</si>
  <si>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</si>
  <si>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</si>
  <si>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</si>
  <si>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</si>
  <si>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</si>
  <si>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</si>
  <si>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</si>
  <si>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</si>
  <si>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</si>
  <si>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</si>
  <si>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</si>
  <si>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</si>
  <si>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</si>
  <si>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</si>
  <si>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</si>
  <si>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</si>
  <si>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</si>
  <si>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</si>
  <si>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</si>
  <si>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</si>
  <si>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</si>
  <si>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</si>
  <si>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</si>
  <si>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</si>
  <si>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</si>
  <si>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</si>
  <si>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</si>
  <si>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</si>
  <si>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</si>
  <si>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</si>
  <si>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</si>
  <si>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</si>
  <si>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</si>
  <si>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</si>
  <si>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</si>
  <si>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</si>
  <si>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</si>
  <si>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</si>
  <si>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</si>
  <si>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</si>
  <si>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</si>
  <si>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</si>
  <si>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</si>
  <si>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</si>
  <si>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</si>
  <si>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</si>
  <si>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</si>
  <si>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</si>
  <si>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</si>
  <si>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</si>
  <si>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</si>
  <si>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</si>
  <si>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</si>
  <si>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</si>
  <si>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</si>
  <si>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</si>
  <si>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</si>
  <si>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</si>
  <si>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</si>
  <si>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</si>
  <si>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</si>
  <si>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</si>
  <si>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</si>
  <si>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</si>
  <si>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</si>
  <si>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</si>
  <si>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</si>
  <si>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</si>
  <si>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</si>
  <si>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</si>
  <si>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</si>
  <si>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</si>
  <si>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</si>
  <si>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</si>
  <si>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</si>
  <si>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</si>
  <si>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</si>
  <si>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</si>
  <si>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</si>
  <si>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</si>
  <si>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</si>
  <si>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</si>
  <si>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</si>
  <si>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</si>
  <si>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</si>
  <si>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</si>
  <si>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</si>
  <si>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</si>
  <si>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</si>
  <si>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</si>
  <si>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</si>
  <si>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</si>
  <si>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</si>
  <si>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</si>
  <si>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</si>
  <si>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</si>
  <si>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</si>
  <si>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</si>
  <si>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</si>
  <si>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</si>
  <si>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</si>
  <si>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</si>
  <si>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</si>
  <si>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</si>
  <si>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</si>
  <si>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</si>
  <si>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</si>
  <si>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</si>
  <si>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</si>
  <si>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</si>
  <si>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</si>
  <si>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</si>
  <si>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</si>
  <si>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</si>
  <si>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</si>
  <si>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</si>
  <si>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</si>
  <si>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</si>
  <si>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</si>
  <si>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</si>
  <si>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</si>
  <si>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</si>
  <si>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</si>
  <si>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</si>
  <si>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</si>
  <si>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</si>
  <si>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</si>
  <si>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</si>
  <si>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</si>
  <si>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</si>
  <si>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</si>
  <si>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</si>
  <si>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</si>
  <si>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</si>
  <si>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</si>
  <si>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</si>
  <si>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</si>
  <si>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</si>
  <si>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</si>
  <si>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</si>
  <si>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</si>
  <si>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</si>
  <si>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</si>
  <si>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</si>
  <si>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</si>
  <si>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</si>
  <si>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</si>
  <si>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</si>
  <si>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</si>
  <si>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</si>
  <si>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</si>
  <si>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</si>
  <si>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</si>
  <si>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</si>
  <si>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</si>
  <si>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</si>
  <si>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</si>
  <si>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</si>
  <si>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</si>
  <si>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</si>
  <si>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</si>
  <si>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</si>
  <si>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</si>
  <si>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</si>
  <si>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</si>
  <si>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</si>
  <si>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</si>
  <si>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</si>
  <si>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</si>
  <si>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</si>
  <si>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</si>
  <si>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</si>
  <si>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</si>
  <si>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</si>
  <si>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</si>
  <si>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</si>
  <si>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</si>
  <si>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</si>
  <si>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</si>
  <si>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</si>
  <si>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</si>
  <si>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</si>
  <si>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</si>
  <si>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</si>
  <si>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</si>
  <si>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</si>
  <si>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</si>
  <si>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</si>
  <si>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</si>
  <si>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</si>
  <si>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</si>
  <si>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</si>
  <si>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</si>
  <si>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</si>
  <si>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</si>
  <si>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</si>
  <si>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</si>
  <si>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</si>
  <si>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</si>
  <si>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</si>
  <si>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</si>
  <si>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</si>
  <si>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</si>
  <si>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</si>
  <si>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</si>
  <si>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</si>
  <si>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</si>
  <si>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</si>
  <si>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</si>
  <si>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</si>
  <si>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</si>
  <si>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</si>
  <si>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</si>
  <si>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</si>
  <si>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</si>
  <si>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</si>
  <si>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</si>
  <si>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</si>
  <si>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</si>
  <si>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</si>
  <si>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</si>
  <si>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</si>
  <si>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</si>
  <si>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</si>
  <si>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</si>
  <si>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</si>
  <si>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</si>
  <si>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</si>
  <si>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</si>
  <si>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</si>
  <si>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</si>
  <si>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</si>
  <si>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</si>
  <si>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</si>
  <si>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</si>
  <si>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</si>
  <si>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</si>
  <si>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</si>
  <si>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</si>
  <si>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</si>
  <si>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</si>
  <si>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</si>
  <si>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</si>
  <si>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</si>
  <si>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</si>
  <si>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</si>
  <si>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</si>
  <si>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</si>
  <si>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</si>
  <si>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</si>
  <si>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</si>
  <si>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</si>
  <si>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</si>
  <si>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</si>
  <si>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</si>
  <si>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</si>
  <si>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</si>
  <si>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</si>
  <si>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</si>
  <si>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</si>
  <si>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</si>
  <si>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</si>
  <si>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</si>
  <si>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</si>
  <si>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</si>
  <si>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</si>
  <si>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</si>
  <si>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</si>
  <si>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</si>
  <si>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</si>
  <si>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</si>
  <si>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</si>
  <si>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</si>
  <si>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</si>
  <si>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</si>
  <si>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</si>
  <si>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</si>
  <si>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</si>
  <si>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</si>
  <si>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</si>
  <si>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</si>
  <si>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</si>
  <si>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</si>
  <si>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</si>
  <si>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</si>
  <si>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</si>
  <si>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</si>
  <si>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</si>
  <si>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</si>
  <si>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</si>
  <si>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</si>
  <si>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</si>
  <si>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</si>
  <si>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</si>
  <si>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</si>
  <si>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</si>
  <si>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</si>
  <si>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</si>
  <si>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</si>
  <si>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</si>
  <si>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</si>
  <si>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</si>
  <si>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</si>
  <si>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</si>
  <si>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</si>
  <si>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</si>
  <si>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</si>
  <si>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</si>
  <si>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</si>
  <si>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</si>
  <si>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</si>
  <si>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</si>
  <si>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</si>
  <si>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</si>
  <si>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</si>
  <si>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</si>
  <si>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</si>
  <si>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</si>
  <si>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</si>
  <si>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</si>
  <si>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</si>
  <si>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</si>
  <si>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</si>
  <si>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</si>
  <si>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</si>
  <si>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</si>
  <si>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</si>
  <si>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</si>
  <si>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</si>
  <si>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</si>
  <si>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</si>
  <si>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</si>
  <si>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</si>
  <si>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</si>
  <si>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</si>
  <si>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</si>
  <si>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</si>
  <si>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</si>
  <si>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</si>
  <si>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</si>
  <si>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</si>
  <si>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</si>
  <si>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</si>
  <si>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</si>
  <si>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</si>
  <si>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</si>
  <si>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</si>
  <si>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</si>
  <si>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</si>
  <si>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</si>
  <si>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</si>
  <si>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</si>
  <si>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</si>
  <si>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</si>
  <si>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</si>
  <si>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</si>
  <si>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</si>
  <si>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</si>
  <si>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</si>
  <si>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</si>
  <si>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</si>
  <si>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</si>
  <si>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</si>
  <si>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</si>
  <si>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</si>
  <si>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</si>
  <si>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</si>
  <si>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</si>
  <si>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</si>
  <si>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</si>
  <si>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</si>
  <si>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</si>
  <si>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</si>
  <si>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</si>
  <si>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</si>
  <si>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</si>
  <si>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</si>
  <si>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</si>
  <si>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</si>
  <si>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</si>
  <si>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</si>
  <si>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</si>
  <si>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</si>
  <si>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</si>
  <si>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</si>
  <si>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</si>
  <si>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</si>
  <si>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</si>
  <si>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</si>
  <si>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</si>
  <si>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</si>
  <si>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</si>
  <si>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</si>
  <si>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</si>
  <si>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</si>
  <si>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</si>
  <si>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</si>
  <si>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</si>
  <si>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</si>
  <si>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</si>
  <si>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</si>
  <si>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</si>
  <si>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</si>
  <si>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</si>
  <si>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</si>
  <si>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</si>
  <si>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</si>
  <si>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</si>
  <si>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</si>
  <si>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</si>
  <si>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</si>
  <si>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</si>
  <si>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</si>
  <si>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</si>
  <si>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</si>
  <si>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</si>
  <si>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</si>
  <si>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</si>
  <si>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</si>
  <si>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</si>
  <si>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</si>
  <si>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</si>
  <si>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</si>
  <si>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</si>
  <si>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</si>
  <si>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</si>
  <si>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</si>
  <si>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</si>
  <si>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</si>
  <si>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</si>
  <si>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</si>
  <si>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</si>
  <si>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</si>
  <si>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</si>
  <si>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</si>
  <si>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</si>
  <si>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</si>
  <si>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</si>
  <si>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</si>
  <si>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</si>
  <si>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</si>
  <si>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</si>
  <si>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</si>
  <si>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</si>
  <si>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</si>
  <si>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</si>
  <si>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</si>
  <si>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</si>
  <si>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</si>
  <si>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</si>
  <si>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</si>
  <si>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</si>
  <si>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</si>
  <si>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</si>
  <si>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</si>
  <si>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</si>
  <si>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</si>
  <si>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</si>
  <si>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</si>
  <si>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</si>
  <si>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</si>
  <si>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</si>
  <si>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</si>
  <si>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</si>
  <si>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</si>
  <si>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</si>
  <si>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</si>
  <si>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</si>
  <si>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</si>
  <si>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</si>
  <si>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</si>
  <si>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</si>
  <si>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</si>
  <si>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</si>
  <si>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</si>
  <si>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</si>
  <si>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</si>
  <si>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</si>
  <si>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</si>
  <si>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</si>
  <si>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</si>
  <si>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</si>
  <si>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</si>
  <si>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</si>
  <si>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</si>
  <si>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</si>
  <si>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</si>
  <si>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</si>
  <si>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</si>
  <si>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</si>
  <si>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</si>
  <si>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</si>
  <si>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</si>
  <si>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</si>
  <si>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</si>
  <si>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</si>
  <si>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</si>
  <si>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</si>
  <si>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</si>
  <si>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</si>
  <si>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</si>
  <si>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</si>
  <si>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</si>
  <si>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</si>
  <si>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</si>
  <si>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</si>
  <si>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</si>
  <si>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</si>
  <si>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</si>
  <si>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</si>
  <si>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</si>
  <si>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</si>
  <si>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</si>
  <si>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</si>
  <si>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</si>
  <si>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</si>
  <si>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</si>
  <si>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</si>
  <si>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</si>
  <si>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</si>
  <si>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</si>
  <si>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</si>
  <si>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</si>
  <si>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</si>
  <si>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</si>
  <si>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</si>
  <si>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</si>
  <si>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</si>
  <si>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</si>
  <si>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</si>
  <si>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</si>
  <si>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</si>
  <si>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</si>
  <si>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</si>
  <si>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</si>
  <si>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</si>
  <si>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</si>
  <si>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</si>
  <si>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</si>
  <si>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</si>
  <si>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</si>
  <si>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</si>
  <si>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</si>
  <si>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</si>
  <si>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</si>
  <si>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</si>
  <si>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</si>
  <si>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</si>
  <si>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</si>
  <si>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</si>
  <si>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</si>
  <si>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</si>
  <si>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</si>
  <si>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</si>
  <si>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</si>
  <si>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</si>
  <si>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</si>
  <si>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</si>
  <si>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</si>
  <si>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</si>
  <si>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</si>
  <si>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</si>
  <si>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</si>
  <si>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</si>
  <si>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</si>
  <si>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</si>
  <si>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</si>
  <si>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</si>
  <si>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</si>
  <si>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</si>
  <si>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</si>
  <si>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</si>
  <si>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</si>
  <si>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</si>
  <si>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</si>
  <si>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</si>
  <si>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</si>
  <si>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</si>
  <si>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</si>
  <si>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</si>
  <si>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</si>
  <si>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</si>
  <si>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</si>
  <si>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</si>
  <si>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</si>
  <si>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</si>
  <si>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</si>
  <si>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</si>
  <si>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</si>
  <si>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</si>
  <si>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</si>
  <si>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</si>
  <si>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</si>
  <si>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</si>
  <si>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</si>
  <si>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</si>
  <si>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</si>
  <si>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</si>
  <si>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</si>
  <si>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</si>
  <si>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</si>
  <si>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</si>
  <si>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</si>
  <si>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</si>
  <si>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</si>
  <si>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</si>
  <si>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</si>
  <si>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</si>
  <si>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</si>
  <si>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</si>
  <si>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</si>
  <si>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</si>
  <si>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</si>
  <si>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</si>
  <si>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</si>
  <si>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</si>
  <si>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</si>
  <si>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</si>
  <si>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</si>
  <si>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</si>
  <si>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</si>
  <si>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</si>
  <si>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</si>
  <si>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</si>
  <si>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</si>
  <si>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</si>
  <si>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</si>
  <si>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</si>
  <si>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</si>
  <si>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</si>
  <si>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</si>
  <si>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</si>
  <si>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</si>
  <si>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</si>
  <si>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</si>
  <si>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</si>
  <si>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</si>
  <si>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</si>
  <si>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</si>
  <si>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</si>
  <si>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</si>
  <si>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</si>
  <si>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</si>
  <si>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</si>
  <si>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</si>
  <si>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</si>
  <si>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</si>
  <si>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</si>
  <si>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</si>
  <si>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</si>
  <si>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</si>
  <si>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</si>
  <si>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</si>
  <si>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</si>
  <si>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</si>
  <si>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</si>
  <si>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</si>
  <si>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</si>
  <si>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</si>
  <si>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</si>
  <si>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</si>
  <si>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</si>
  <si>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</si>
  <si>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</si>
  <si>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</si>
  <si>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</si>
  <si>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</si>
  <si>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</si>
  <si>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</si>
  <si>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</si>
  <si>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</si>
  <si>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</si>
  <si>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</si>
  <si>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</si>
  <si>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</si>
  <si>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</si>
  <si>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</si>
  <si>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</si>
  <si>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</si>
  <si>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</si>
  <si>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</si>
  <si>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</si>
  <si>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</si>
  <si>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</si>
  <si>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</si>
  <si>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</si>
  <si>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</si>
  <si>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</si>
  <si>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</si>
  <si>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</si>
  <si>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</si>
  <si>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</si>
  <si>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</si>
  <si>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</si>
  <si>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</si>
  <si>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</si>
  <si>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</si>
  <si>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</si>
  <si>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</si>
  <si>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</si>
  <si>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</si>
  <si>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</si>
  <si>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</si>
  <si>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</si>
  <si>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</si>
  <si>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</si>
  <si>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</si>
  <si>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</si>
  <si>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</si>
  <si>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</si>
  <si>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</si>
  <si>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</si>
  <si>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</si>
  <si>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</si>
  <si>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</si>
  <si>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</si>
  <si>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</si>
  <si>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</si>
  <si>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</si>
  <si>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</si>
  <si>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</si>
  <si>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</si>
  <si>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</si>
  <si>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</si>
  <si>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</si>
  <si>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</si>
  <si>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</si>
  <si>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</si>
  <si>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</si>
  <si>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</si>
  <si>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</si>
  <si>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</si>
  <si>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</si>
  <si>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</si>
  <si>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</si>
  <si>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</si>
  <si>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</si>
  <si>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</si>
  <si>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</si>
  <si>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</si>
  <si>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</si>
  <si>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</si>
  <si>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</si>
  <si>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</si>
  <si>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</si>
  <si>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</si>
  <si>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</si>
  <si>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</si>
  <si>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</si>
  <si>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</si>
  <si>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</si>
  <si>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</si>
  <si>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</si>
  <si>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</si>
  <si>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</si>
  <si>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</si>
  <si>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</si>
  <si>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</si>
  <si>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</si>
  <si>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</si>
  <si>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</si>
  <si>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</si>
  <si>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</si>
  <si>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</si>
  <si>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</si>
  <si>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</si>
  <si>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</si>
  <si>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</si>
  <si>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</si>
  <si>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</si>
  <si>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</si>
  <si>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</si>
  <si>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</si>
  <si>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</si>
  <si>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</si>
  <si>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</si>
  <si>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</si>
  <si>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</si>
  <si>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</si>
  <si>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</si>
  <si>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</si>
  <si>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</si>
  <si>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</si>
  <si>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</si>
  <si>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</si>
  <si>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</si>
  <si>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</si>
  <si>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</si>
  <si>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</si>
  <si>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</si>
  <si>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</si>
  <si>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</si>
  <si>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</si>
  <si>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</si>
  <si>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</si>
  <si>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</si>
  <si>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</si>
  <si>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</si>
  <si>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</si>
  <si>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</si>
  <si>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</si>
  <si>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</si>
  <si>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</si>
  <si>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</si>
  <si>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</si>
  <si>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</si>
  <si>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</si>
  <si>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</si>
  <si>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</si>
  <si>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</si>
  <si>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</si>
  <si>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</si>
  <si>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</si>
  <si>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</si>
  <si>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</si>
  <si>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</si>
  <si>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</si>
  <si>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</si>
  <si>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</si>
  <si>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</si>
  <si>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</si>
  <si>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</si>
  <si>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</si>
  <si>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</si>
  <si>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</si>
  <si>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</si>
  <si>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</si>
  <si>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</si>
  <si>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</si>
  <si>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</si>
  <si>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</si>
  <si>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</si>
  <si>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</si>
  <si>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</si>
  <si>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</si>
  <si>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</si>
  <si>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</si>
  <si>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</si>
  <si>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</si>
  <si>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</si>
  <si>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</si>
  <si>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</si>
  <si>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</si>
  <si>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</si>
  <si>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</si>
  <si>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</si>
  <si>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</si>
  <si>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</si>
  <si>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</si>
  <si>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</si>
  <si>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</si>
  <si>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</si>
  <si>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</si>
  <si>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</si>
  <si>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</si>
  <si>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</si>
  <si>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</si>
  <si>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</si>
  <si>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</si>
  <si>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</si>
  <si>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</si>
  <si>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</si>
  <si>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</si>
  <si>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</si>
  <si>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</si>
  <si>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</si>
  <si>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</si>
  <si>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</si>
  <si>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</si>
  <si>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</si>
  <si>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</si>
  <si>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</si>
  <si>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</si>
  <si>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</si>
  <si>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</si>
  <si>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</si>
  <si>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</si>
  <si>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</si>
  <si>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</si>
  <si>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</si>
  <si>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</si>
  <si>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</si>
  <si>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</si>
  <si>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</si>
  <si>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</si>
  <si>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</si>
  <si>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</si>
  <si>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</si>
  <si>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</si>
  <si>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</si>
  <si>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</si>
  <si>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</si>
  <si>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</si>
  <si>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</si>
  <si>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</si>
  <si>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</si>
  <si>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</si>
  <si>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</si>
  <si>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</si>
  <si>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</si>
  <si>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</si>
  <si>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</si>
  <si>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</si>
  <si>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</si>
  <si>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</si>
  <si>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</si>
  <si>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</si>
  <si>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</si>
  <si>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</si>
  <si>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</si>
  <si>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</si>
  <si>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</si>
  <si>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</si>
  <si>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</si>
  <si>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</si>
  <si>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</si>
  <si>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</si>
  <si>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</si>
  <si>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</si>
  <si>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</si>
  <si>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</si>
  <si>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</si>
  <si>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</si>
  <si>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</si>
  <si>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</si>
  <si>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</si>
  <si>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</si>
  <si>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</si>
  <si>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</si>
  <si>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</si>
  <si>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</si>
  <si>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</si>
  <si>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</si>
  <si>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</si>
  <si>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</si>
  <si>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</si>
  <si>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</si>
  <si>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</si>
  <si>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</si>
  <si>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</si>
  <si>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</si>
  <si>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</si>
  <si>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</si>
  <si>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</si>
  <si>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</si>
  <si>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</si>
  <si>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</si>
  <si>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</si>
  <si>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</si>
  <si>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</si>
  <si>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</si>
  <si>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</si>
  <si>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</si>
  <si>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</si>
  <si>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</si>
  <si>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</si>
  <si>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</si>
  <si>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</si>
  <si>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</si>
  <si>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</si>
  <si>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</si>
  <si>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</si>
  <si>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</si>
  <si>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</si>
  <si>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</si>
  <si>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</si>
  <si>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</si>
  <si>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</si>
  <si>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</si>
  <si>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</si>
  <si>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</si>
  <si>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</si>
  <si>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</si>
  <si>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</si>
  <si>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</si>
  <si>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</si>
  <si>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</si>
  <si>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</si>
  <si>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</si>
  <si>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</si>
  <si>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</si>
  <si>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</si>
  <si>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</si>
  <si>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</si>
  <si>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</si>
  <si>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</si>
  <si>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</si>
  <si>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</si>
  <si>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</si>
  <si>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</si>
  <si>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</si>
  <si>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</si>
  <si>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</si>
  <si>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</si>
  <si>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</si>
  <si>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</si>
  <si>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</si>
  <si>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</si>
  <si>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</si>
  <si>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</si>
  <si>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</si>
  <si>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</si>
  <si>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</si>
  <si>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</si>
  <si>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</si>
  <si>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</si>
  <si>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</si>
  <si>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</si>
  <si>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</si>
  <si>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</si>
  <si>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</si>
  <si>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</si>
  <si>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</si>
  <si>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</si>
  <si>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</si>
  <si>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</si>
  <si>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</si>
  <si>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</si>
  <si>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</si>
  <si>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</si>
  <si>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</si>
  <si>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</si>
  <si>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</si>
  <si>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</si>
  <si>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</si>
  <si>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</si>
  <si>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</si>
  <si>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</si>
  <si>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</si>
  <si>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</si>
  <si>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</si>
  <si>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</si>
  <si>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</si>
  <si>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</si>
  <si>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</si>
  <si>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</si>
  <si>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</si>
  <si>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</si>
  <si>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</si>
  <si>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</si>
  <si>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</si>
  <si>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</si>
  <si>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</si>
  <si>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</si>
  <si>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</si>
  <si>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</si>
  <si>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</si>
  <si>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</si>
  <si>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</si>
  <si>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</si>
  <si>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</si>
  <si>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</si>
  <si>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</si>
  <si>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</si>
  <si>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</si>
  <si>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</si>
  <si>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</si>
  <si>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</si>
  <si>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</si>
  <si>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</si>
  <si>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</si>
  <si>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</si>
  <si>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</si>
  <si>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</si>
  <si>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</si>
  <si>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</si>
  <si>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</si>
  <si>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</si>
  <si>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</si>
  <si>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</si>
  <si>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</si>
  <si>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</si>
  <si>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</si>
  <si>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</si>
  <si>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</si>
  <si>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</si>
  <si>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</si>
  <si>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</si>
  <si>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</si>
  <si>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</si>
  <si>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</si>
  <si>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</si>
  <si>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</si>
  <si>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</si>
  <si>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</si>
  <si>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</si>
  <si>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</si>
  <si>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</si>
  <si>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</si>
  <si>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</si>
  <si>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</si>
  <si>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</si>
  <si>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</si>
  <si>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</si>
  <si>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</si>
  <si>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</si>
  <si>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</si>
  <si>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</si>
  <si>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</si>
  <si>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</si>
  <si>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</si>
  <si>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</si>
  <si>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</si>
  <si>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</si>
  <si>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</si>
  <si>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</si>
  <si>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</si>
  <si>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</si>
  <si>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</si>
  <si>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</si>
  <si>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</si>
  <si>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</si>
  <si>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</si>
  <si>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</si>
  <si>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</si>
  <si>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</si>
  <si>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</si>
  <si>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</si>
  <si>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</si>
  <si>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</si>
  <si>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</si>
  <si>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</si>
  <si>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</si>
  <si>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</si>
  <si>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</si>
  <si>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</si>
  <si>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</si>
  <si>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</si>
  <si>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</si>
  <si>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</si>
  <si>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</si>
  <si>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</si>
  <si>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</si>
  <si>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</si>
  <si>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</si>
  <si>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</si>
  <si>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</si>
  <si>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</si>
  <si>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</si>
  <si>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</si>
  <si>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</si>
  <si>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</si>
  <si>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</si>
  <si>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</si>
  <si>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</si>
  <si>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</si>
  <si>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</si>
  <si>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</si>
  <si>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</si>
  <si>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</si>
  <si>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</si>
  <si>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</si>
  <si>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</si>
  <si>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</si>
  <si>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</si>
  <si>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</si>
  <si>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</si>
  <si>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</si>
  <si>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</si>
  <si>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</si>
  <si>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</si>
  <si>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</si>
  <si>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</si>
  <si>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</si>
  <si>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</si>
  <si>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</si>
  <si>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</si>
  <si>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</si>
  <si>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</si>
  <si>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</si>
  <si>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</si>
  <si>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</si>
  <si>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</si>
  <si>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</si>
  <si>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</si>
  <si>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</si>
  <si>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</si>
  <si>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</si>
  <si>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</si>
  <si>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</si>
  <si>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</si>
  <si>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</si>
  <si>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</si>
  <si>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</si>
  <si>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</si>
  <si>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</si>
  <si>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</si>
  <si>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</si>
  <si>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</si>
  <si>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</si>
  <si>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</si>
  <si>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</si>
  <si>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</si>
  <si>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</si>
  <si>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</si>
  <si>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</si>
  <si>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</si>
  <si>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</si>
  <si>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</si>
  <si>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</si>
  <si>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</si>
  <si>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</si>
  <si>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</si>
  <si>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</si>
  <si>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</si>
  <si>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</si>
  <si>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</si>
  <si>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</si>
  <si>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</si>
  <si>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</si>
  <si>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</si>
  <si>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</si>
  <si>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</si>
  <si>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</si>
  <si>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</si>
  <si>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</si>
  <si>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</si>
  <si>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</si>
  <si>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</si>
  <si>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</si>
  <si>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</si>
  <si>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</si>
  <si>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</si>
  <si>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</si>
  <si>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</si>
  <si>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</si>
  <si>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</si>
  <si>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</si>
  <si>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</si>
  <si>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</si>
  <si>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</si>
  <si>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</si>
  <si>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</si>
  <si>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</si>
  <si>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</si>
  <si>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</si>
  <si>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</si>
  <si>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</si>
  <si>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</si>
  <si>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</si>
  <si>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</si>
  <si>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</si>
  <si>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</si>
  <si>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</si>
  <si>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</si>
  <si>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</si>
  <si>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</si>
  <si>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</si>
  <si>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</si>
  <si>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</si>
  <si>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</si>
  <si>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</si>
  <si>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</si>
  <si>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</si>
  <si>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</si>
  <si>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</si>
  <si>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</si>
  <si>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</si>
  <si>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</si>
  <si>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</si>
  <si>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</si>
  <si>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</si>
  <si>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</si>
  <si>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</si>
  <si>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</si>
  <si>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</si>
  <si>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</si>
  <si>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</si>
  <si>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</si>
  <si>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</si>
  <si>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</si>
  <si>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</si>
  <si>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</si>
  <si>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</si>
  <si>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</si>
  <si>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</si>
  <si>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</si>
  <si>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</si>
  <si>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</si>
  <si>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</si>
  <si>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</si>
  <si>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</si>
  <si>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</si>
  <si>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</si>
  <si>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</si>
  <si>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</si>
  <si>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</si>
  <si>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</si>
  <si>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</si>
  <si>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</si>
  <si>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</si>
  <si>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</si>
  <si>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</si>
  <si>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</si>
  <si>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</si>
  <si>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</si>
  <si>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</si>
  <si>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</si>
  <si>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</si>
  <si>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</si>
  <si>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</si>
  <si>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</si>
  <si>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</si>
  <si>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</si>
  <si>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</si>
  <si>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</si>
  <si>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</si>
  <si>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</si>
  <si>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</si>
  <si>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</si>
  <si>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</si>
  <si>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</si>
  <si>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</si>
  <si>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</si>
  <si>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</si>
  <si>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</si>
  <si>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</si>
  <si>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</si>
  <si>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</si>
  <si>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</si>
  <si>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</si>
  <si>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</si>
  <si>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</si>
  <si>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</si>
  <si>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</si>
  <si>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</si>
  <si>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</si>
  <si>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</si>
  <si>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</si>
  <si>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</si>
  <si>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</si>
  <si>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</si>
  <si>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</si>
  <si>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</si>
  <si>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</si>
  <si>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</si>
  <si>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</si>
  <si>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</si>
  <si>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</si>
  <si>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</si>
  <si>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</si>
  <si>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</si>
  <si>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</si>
  <si>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</si>
  <si>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</si>
  <si>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</si>
  <si>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</si>
  <si>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</si>
  <si>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</si>
  <si>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</si>
  <si>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</si>
  <si>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</si>
  <si>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</si>
  <si>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</si>
  <si>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</si>
  <si>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</si>
  <si>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</si>
  <si>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</si>
  <si>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</si>
  <si>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</si>
  <si>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</si>
  <si>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</si>
  <si>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</si>
  <si>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</si>
  <si>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</si>
  <si>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</si>
  <si>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</si>
  <si>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</si>
  <si>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</si>
  <si>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</si>
  <si>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</si>
  <si>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</si>
  <si>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</si>
  <si>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</si>
  <si>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</si>
  <si>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</si>
  <si>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</si>
  <si>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</si>
  <si>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</si>
  <si>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</si>
  <si>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</si>
  <si>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</si>
  <si>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</si>
  <si>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</si>
  <si>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</si>
  <si>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</si>
  <si>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</si>
  <si>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</si>
  <si>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</si>
  <si>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</si>
  <si>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</si>
  <si>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</si>
  <si>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</si>
  <si>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</si>
  <si>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</si>
  <si>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</si>
  <si>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</si>
  <si>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</si>
  <si>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</si>
  <si>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</si>
  <si>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</si>
  <si>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</si>
  <si>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</si>
  <si>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</si>
  <si>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</si>
  <si>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</si>
  <si>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</si>
  <si>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</si>
  <si>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</si>
  <si>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</si>
  <si>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</si>
  <si>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</si>
  <si>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</si>
  <si>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</si>
  <si>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</si>
  <si>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</si>
  <si>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</si>
  <si>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</si>
  <si>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</si>
  <si>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</si>
  <si>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</si>
  <si>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</si>
  <si>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</si>
  <si>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</si>
  <si>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</si>
  <si>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</si>
  <si>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</si>
  <si>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</si>
  <si>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</si>
  <si>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</si>
  <si>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</si>
  <si>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</si>
  <si>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</si>
  <si>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</si>
  <si>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</si>
  <si>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</si>
  <si>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</si>
  <si>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</si>
  <si>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</si>
  <si>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</si>
  <si>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</si>
  <si>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</si>
  <si>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</si>
  <si>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</si>
  <si>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</si>
  <si>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</si>
  <si>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</si>
  <si>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</si>
  <si>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</si>
  <si>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</si>
  <si>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</si>
  <si>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</si>
  <si>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</si>
  <si>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</si>
  <si>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</si>
  <si>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</si>
  <si>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</si>
  <si>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</si>
  <si>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</si>
  <si>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</si>
  <si>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</si>
  <si>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</si>
  <si>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</si>
  <si>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</si>
  <si>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</si>
  <si>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</si>
  <si>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</si>
  <si>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</si>
  <si>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</si>
  <si>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</si>
  <si>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</si>
  <si>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</si>
  <si>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</si>
  <si>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</si>
  <si>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</si>
  <si>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</si>
  <si>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</si>
  <si>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</si>
  <si>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</si>
  <si>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</si>
  <si>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</si>
  <si>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</si>
  <si>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</si>
  <si>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</si>
  <si>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</si>
  <si>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</si>
  <si>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</si>
  <si>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</si>
  <si>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</si>
  <si>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</si>
  <si>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</si>
  <si>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</si>
  <si>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</si>
  <si>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</si>
  <si>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</si>
  <si>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</si>
  <si>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</si>
  <si>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</si>
  <si>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</si>
  <si>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</si>
  <si>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</si>
  <si>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</si>
  <si>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</si>
  <si>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</si>
  <si>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</si>
  <si>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</si>
  <si>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</si>
  <si>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</si>
  <si>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</si>
  <si>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</si>
  <si>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</si>
  <si>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</si>
  <si>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</si>
  <si>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</si>
  <si>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</si>
  <si>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</si>
  <si>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</si>
  <si>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</si>
  <si>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</si>
  <si>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</si>
  <si>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</si>
  <si>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</si>
  <si>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</si>
  <si>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</si>
  <si>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</si>
  <si>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</si>
  <si>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</si>
  <si>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</si>
  <si>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</si>
  <si>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</si>
  <si>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</si>
  <si>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</si>
  <si>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</si>
  <si>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</si>
  <si>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</si>
  <si>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</si>
  <si>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</si>
  <si>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</si>
  <si>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</si>
  <si>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</si>
  <si>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</si>
  <si>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</si>
  <si>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</si>
  <si>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</si>
  <si>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</si>
  <si>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</si>
  <si>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</si>
  <si>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</si>
  <si>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</si>
  <si>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</si>
  <si>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</si>
  <si>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</si>
  <si>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</si>
  <si>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</si>
  <si>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</si>
  <si>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</si>
  <si>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</si>
  <si>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</si>
  <si>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</si>
  <si>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</si>
  <si>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</si>
  <si>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</si>
  <si>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</si>
  <si>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</si>
  <si>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</si>
  <si>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</si>
  <si>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</si>
  <si>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</si>
  <si>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</si>
  <si>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</si>
  <si>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</si>
  <si>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</si>
  <si>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</si>
  <si>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</si>
  <si>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</si>
  <si>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</si>
  <si>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</si>
  <si>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</si>
  <si>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</si>
  <si>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</si>
  <si>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</si>
  <si>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</si>
  <si>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</si>
  <si>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</si>
  <si>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Grad Korčula</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</si>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</sst>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32325688</v>
      </c>
      <c r="D2" s="6">
        <f>'PR-RAS'!E6</f>
        <v>39090841.859999999</v>
      </c>
      <c r="E2" s="6">
        <v>0</v>
      </c>
      <c r="F2" s="6">
        <v>0</v>
      </c>
      <c r="G2" s="7">
        <f t="shared" ref="G2:G264" si="0">(B2/1000)*(C2*1+D2*2)</f>
        <v>110507.37172</v>
      </c>
      <c r="H2" s="7">
        <f t="shared" ref="H2:H264" si="1">ABS(C2-ROUND(C2,0))+ABS(D2-ROUND(D2,0))</f>
        <v>0.14000000059604645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11920133</v>
      </c>
      <c r="D3" s="1">
        <f>'PR-RAS'!E7</f>
        <v>18549042.379999999</v>
      </c>
      <c r="E3" s="1">
        <v>0</v>
      </c>
      <c r="F3" s="1">
        <v>0</v>
      </c>
      <c r="G3" s="2">
        <f t="shared" si="0"/>
        <v>98036.435519999999</v>
      </c>
      <c r="H3" s="2">
        <f t="shared" si="1"/>
        <v>0.37999999895691872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7548347</v>
      </c>
      <c r="D4" s="1">
        <f>'PR-RAS'!E8</f>
        <v>13302319.550000001</v>
      </c>
      <c r="E4" s="1">
        <v>0</v>
      </c>
      <c r="F4" s="1">
        <v>0</v>
      </c>
      <c r="G4" s="2">
        <f t="shared" si="0"/>
        <v>102458.95830000001</v>
      </c>
      <c r="H4" s="2">
        <f t="shared" si="1"/>
        <v>0.44999999925494194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8743055</v>
      </c>
      <c r="D5" s="1">
        <f>'PR-RAS'!E9</f>
        <v>14245640</v>
      </c>
      <c r="E5" s="1">
        <v>0</v>
      </c>
      <c r="F5" s="1">
        <v>0</v>
      </c>
      <c r="G5" s="2">
        <f t="shared" si="0"/>
        <v>148937.34</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1194708</v>
      </c>
      <c r="D11" s="1">
        <f>'PR-RAS'!E15</f>
        <v>943320.45</v>
      </c>
      <c r="E11" s="1">
        <v>0</v>
      </c>
      <c r="F11" s="1">
        <v>0</v>
      </c>
      <c r="G11" s="2">
        <f t="shared" si="0"/>
        <v>30813.489000000001</v>
      </c>
      <c r="H11" s="2">
        <f t="shared" si="1"/>
        <v>0.44999999995343387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3639506</v>
      </c>
      <c r="D19" s="1">
        <f>'PR-RAS'!E23</f>
        <v>4033027.06</v>
      </c>
      <c r="E19" s="1">
        <v>0</v>
      </c>
      <c r="F19" s="1">
        <v>0</v>
      </c>
      <c r="G19" s="2">
        <f t="shared" si="0"/>
        <v>210700.08215999999</v>
      </c>
      <c r="H19" s="2">
        <f t="shared" si="1"/>
        <v>6.0000000055879354E-2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711936</v>
      </c>
      <c r="D20" s="1">
        <f>'PR-RAS'!E24</f>
        <v>920997.31</v>
      </c>
      <c r="E20" s="1">
        <v>0</v>
      </c>
      <c r="F20" s="1">
        <v>0</v>
      </c>
      <c r="G20" s="2">
        <f t="shared" si="0"/>
        <v>48524.681779999999</v>
      </c>
      <c r="H20" s="2">
        <f t="shared" si="1"/>
        <v>0.31000000005587935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2927570</v>
      </c>
      <c r="D23" s="1">
        <f>'PR-RAS'!E27</f>
        <v>3112029.75</v>
      </c>
      <c r="E23" s="1">
        <v>0</v>
      </c>
      <c r="F23" s="1">
        <v>0</v>
      </c>
      <c r="G23" s="2">
        <f t="shared" si="0"/>
        <v>201335.84899999999</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732280</v>
      </c>
      <c r="D25" s="1">
        <f>'PR-RAS'!E29</f>
        <v>1213695.77</v>
      </c>
      <c r="E25" s="1">
        <v>0</v>
      </c>
      <c r="F25" s="1">
        <v>0</v>
      </c>
      <c r="G25" s="2">
        <f t="shared" si="0"/>
        <v>75832.116959999999</v>
      </c>
      <c r="H25" s="2">
        <f t="shared" si="1"/>
        <v>0.22999999998137355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729040</v>
      </c>
      <c r="D27" s="1">
        <f>'PR-RAS'!E31</f>
        <v>1213695.77</v>
      </c>
      <c r="E27" s="1">
        <v>0</v>
      </c>
      <c r="F27" s="1">
        <v>0</v>
      </c>
      <c r="G27" s="2">
        <f t="shared" si="0"/>
        <v>82067.22004</v>
      </c>
      <c r="H27" s="2">
        <f t="shared" si="1"/>
        <v>0.22999999998137355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3240</v>
      </c>
      <c r="D29" s="1">
        <f>'PR-RAS'!E33</f>
        <v>0</v>
      </c>
      <c r="E29" s="1">
        <v>0</v>
      </c>
      <c r="F29" s="1">
        <v>0</v>
      </c>
      <c r="G29" s="2">
        <f t="shared" si="0"/>
        <v>90.72</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8215499</v>
      </c>
      <c r="D46" s="1">
        <f>'PR-RAS'!E50</f>
        <v>8132131.1100000003</v>
      </c>
      <c r="E46" s="1">
        <v>0</v>
      </c>
      <c r="F46" s="1">
        <v>0</v>
      </c>
      <c r="G46" s="2">
        <f t="shared" si="0"/>
        <v>1101589.2548999998</v>
      </c>
      <c r="H46" s="2">
        <f t="shared" si="1"/>
        <v>0.11000000033527613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316968</v>
      </c>
      <c r="D50" s="1">
        <f>'PR-RAS'!E54</f>
        <v>0</v>
      </c>
      <c r="E50" s="1">
        <v>0</v>
      </c>
      <c r="F50" s="1">
        <v>0</v>
      </c>
      <c r="G50" s="2">
        <f t="shared" si="0"/>
        <v>15531.432000000001</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746</v>
      </c>
      <c r="D53" s="1">
        <f>'PR-RAS'!E57</f>
        <v>0</v>
      </c>
      <c r="E53" s="1">
        <v>0</v>
      </c>
      <c r="F53" s="1">
        <v>0</v>
      </c>
      <c r="G53" s="2">
        <f t="shared" si="0"/>
        <v>38.792000000000002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316222</v>
      </c>
      <c r="D54" s="1">
        <f>'PR-RAS'!E58</f>
        <v>0</v>
      </c>
      <c r="E54" s="1">
        <v>0</v>
      </c>
      <c r="F54" s="1">
        <v>0</v>
      </c>
      <c r="G54" s="2">
        <f t="shared" si="0"/>
        <v>16759.766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4734227</v>
      </c>
      <c r="D55" s="1">
        <f>'PR-RAS'!E59</f>
        <v>1563245.08</v>
      </c>
      <c r="E55" s="1">
        <v>0</v>
      </c>
      <c r="F55" s="1">
        <v>0</v>
      </c>
      <c r="G55" s="2">
        <f t="shared" si="0"/>
        <v>424478.72664000001</v>
      </c>
      <c r="H55" s="2">
        <f t="shared" si="1"/>
        <v>8.0000000074505806E-2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3163761</v>
      </c>
      <c r="D56" s="1">
        <f>'PR-RAS'!E60</f>
        <v>123150</v>
      </c>
      <c r="E56" s="1">
        <v>0</v>
      </c>
      <c r="F56" s="1">
        <v>0</v>
      </c>
      <c r="G56" s="2">
        <f t="shared" si="0"/>
        <v>187553.35500000001</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1570466</v>
      </c>
      <c r="D57" s="1">
        <f>'PR-RAS'!E61</f>
        <v>1440095.08</v>
      </c>
      <c r="E57" s="1">
        <v>0</v>
      </c>
      <c r="F57" s="1">
        <v>0</v>
      </c>
      <c r="G57" s="2">
        <f t="shared" si="0"/>
        <v>249236.74496000001</v>
      </c>
      <c r="H57" s="2">
        <f t="shared" si="1"/>
        <v>8.0000000074505806E-2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815491</v>
      </c>
      <c r="D58" s="1">
        <f>'PR-RAS'!E62</f>
        <v>749132.38</v>
      </c>
      <c r="E58" s="1">
        <v>0</v>
      </c>
      <c r="F58" s="1">
        <v>0</v>
      </c>
      <c r="G58" s="2">
        <f t="shared" si="0"/>
        <v>131884.07832</v>
      </c>
      <c r="H58" s="2">
        <f t="shared" si="1"/>
        <v>0.38000000000465661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262562</v>
      </c>
      <c r="D59" s="1">
        <f>'PR-RAS'!E63</f>
        <v>0</v>
      </c>
      <c r="E59" s="1">
        <v>0</v>
      </c>
      <c r="F59" s="1">
        <v>0</v>
      </c>
      <c r="G59" s="2">
        <f t="shared" si="0"/>
        <v>15228.596000000001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552929</v>
      </c>
      <c r="D60" s="1">
        <f>'PR-RAS'!E64</f>
        <v>749132.38</v>
      </c>
      <c r="E60" s="1">
        <v>0</v>
      </c>
      <c r="F60" s="1">
        <v>0</v>
      </c>
      <c r="G60" s="2">
        <f t="shared" si="0"/>
        <v>121020.43183999999</v>
      </c>
      <c r="H60" s="2">
        <f t="shared" si="1"/>
        <v>0.38000000000465661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2348813</v>
      </c>
      <c r="D70" s="1">
        <f>'PR-RAS'!E74</f>
        <v>5819753.6500000004</v>
      </c>
      <c r="E70" s="1">
        <v>0</v>
      </c>
      <c r="F70" s="1">
        <v>0</v>
      </c>
      <c r="G70" s="2">
        <f t="shared" si="0"/>
        <v>965194.10070000018</v>
      </c>
      <c r="H70" s="2">
        <f t="shared" si="1"/>
        <v>0.34999999962747097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2348813</v>
      </c>
      <c r="D72" s="1">
        <f>'PR-RAS'!E76</f>
        <v>5819753.6500000004</v>
      </c>
      <c r="E72" s="1">
        <v>0</v>
      </c>
      <c r="F72" s="1">
        <v>0</v>
      </c>
      <c r="G72" s="2">
        <f t="shared" si="0"/>
        <v>993170.74129999999</v>
      </c>
      <c r="H72" s="2">
        <f t="shared" si="1"/>
        <v>0.34999999962747097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4764407</v>
      </c>
      <c r="D78" s="1">
        <f>'PR-RAS'!E82</f>
        <v>5865844.3900000006</v>
      </c>
      <c r="E78" s="1">
        <v>0</v>
      </c>
      <c r="F78" s="1">
        <v>0</v>
      </c>
      <c r="G78" s="2">
        <f t="shared" si="0"/>
        <v>1270199.37506</v>
      </c>
      <c r="H78" s="2">
        <f t="shared" si="1"/>
        <v>0.39000000059604645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511</v>
      </c>
      <c r="D79" s="1">
        <f>'PR-RAS'!E83</f>
        <v>48980.39</v>
      </c>
      <c r="E79" s="1">
        <v>0</v>
      </c>
      <c r="F79" s="1">
        <v>0</v>
      </c>
      <c r="G79" s="2">
        <f t="shared" si="0"/>
        <v>7680.7988399999995</v>
      </c>
      <c r="H79" s="2">
        <f t="shared" si="1"/>
        <v>0.38999999999941792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3.51</v>
      </c>
      <c r="E81" s="1">
        <v>0</v>
      </c>
      <c r="F81" s="1">
        <v>0</v>
      </c>
      <c r="G81" s="2">
        <f t="shared" si="0"/>
        <v>0.96160000000000001</v>
      </c>
      <c r="H81" s="2">
        <f t="shared" si="1"/>
        <v>0.49000000000000021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3113.89</v>
      </c>
      <c r="E82" s="1">
        <v>0</v>
      </c>
      <c r="F82" s="1">
        <v>0</v>
      </c>
      <c r="G82" s="2">
        <f t="shared" si="0"/>
        <v>504.45017999999999</v>
      </c>
      <c r="H82" s="2">
        <f t="shared" si="1"/>
        <v>0.11000000000012733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506</v>
      </c>
      <c r="D83" s="1">
        <f>'PR-RAS'!E87</f>
        <v>45862.99</v>
      </c>
      <c r="E83" s="1">
        <v>0</v>
      </c>
      <c r="F83" s="1">
        <v>0</v>
      </c>
      <c r="G83" s="2">
        <f t="shared" si="0"/>
        <v>7563.0223599999999</v>
      </c>
      <c r="H83" s="2">
        <f t="shared" si="1"/>
        <v>1.0000000002037268E-2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4763896</v>
      </c>
      <c r="D87" s="1">
        <f>'PR-RAS'!E91</f>
        <v>5816864.0000000009</v>
      </c>
      <c r="E87" s="1">
        <v>0</v>
      </c>
      <c r="F87" s="1">
        <v>0</v>
      </c>
      <c r="G87" s="2">
        <f t="shared" si="0"/>
        <v>1410195.6640000001</v>
      </c>
      <c r="H87" s="2">
        <f t="shared" si="1"/>
        <v>9.3132257461547852E-10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284007</v>
      </c>
      <c r="D88" s="1">
        <f>'PR-RAS'!E92</f>
        <v>620657.61</v>
      </c>
      <c r="E88" s="1">
        <v>0</v>
      </c>
      <c r="F88" s="1">
        <v>0</v>
      </c>
      <c r="G88" s="2">
        <f t="shared" si="0"/>
        <v>132703.03313999998</v>
      </c>
      <c r="H88" s="2">
        <f t="shared" si="1"/>
        <v>0.39000000001396984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3947229</v>
      </c>
      <c r="D89" s="1">
        <f>'PR-RAS'!E93</f>
        <v>4568973.66</v>
      </c>
      <c r="E89" s="1">
        <v>0</v>
      </c>
      <c r="F89" s="1">
        <v>0</v>
      </c>
      <c r="G89" s="2">
        <f t="shared" si="0"/>
        <v>1151495.5161599999</v>
      </c>
      <c r="H89" s="2">
        <f t="shared" si="1"/>
        <v>0.33999999985098839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401183</v>
      </c>
      <c r="D90" s="1">
        <f>'PR-RAS'!E94</f>
        <v>421191.44</v>
      </c>
      <c r="E90" s="1">
        <v>0</v>
      </c>
      <c r="F90" s="1">
        <v>0</v>
      </c>
      <c r="G90" s="2">
        <f t="shared" si="0"/>
        <v>110677.36331999999</v>
      </c>
      <c r="H90" s="2">
        <f t="shared" si="1"/>
        <v>0.44000000000232831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131477</v>
      </c>
      <c r="D93" s="1">
        <f>'PR-RAS'!E97</f>
        <v>206041.29</v>
      </c>
      <c r="E93" s="1">
        <v>0</v>
      </c>
      <c r="F93" s="1">
        <v>0</v>
      </c>
      <c r="G93" s="2">
        <f t="shared" si="0"/>
        <v>50007.481360000005</v>
      </c>
      <c r="H93" s="2">
        <f t="shared" si="1"/>
        <v>0.29000000000814907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6933173</v>
      </c>
      <c r="D102" s="1">
        <f>'PR-RAS'!E106</f>
        <v>6172779.3499999996</v>
      </c>
      <c r="E102" s="1">
        <v>0</v>
      </c>
      <c r="F102" s="1">
        <v>0</v>
      </c>
      <c r="G102" s="2">
        <f t="shared" si="0"/>
        <v>1947151.9017</v>
      </c>
      <c r="H102" s="2">
        <f t="shared" si="1"/>
        <v>0.34999999962747097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688100</v>
      </c>
      <c r="D103" s="1">
        <f>'PR-RAS'!E107</f>
        <v>1180421.3600000001</v>
      </c>
      <c r="E103" s="1">
        <v>0</v>
      </c>
      <c r="F103" s="1">
        <v>0</v>
      </c>
      <c r="G103" s="2">
        <f t="shared" si="0"/>
        <v>310992.15743999998</v>
      </c>
      <c r="H103" s="2">
        <f t="shared" si="1"/>
        <v>0.36000000010244548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997.32</v>
      </c>
      <c r="E105" s="1">
        <v>0</v>
      </c>
      <c r="F105" s="1">
        <v>0</v>
      </c>
      <c r="G105" s="2">
        <f t="shared" si="0"/>
        <v>207.44256000000001</v>
      </c>
      <c r="H105" s="2">
        <f t="shared" si="1"/>
        <v>0.32000000000005002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35465</v>
      </c>
      <c r="D106" s="1">
        <f>'PR-RAS'!E110</f>
        <v>25510.22</v>
      </c>
      <c r="E106" s="1">
        <v>0</v>
      </c>
      <c r="F106" s="1">
        <v>0</v>
      </c>
      <c r="G106" s="2">
        <f t="shared" si="0"/>
        <v>9080.9712</v>
      </c>
      <c r="H106" s="2">
        <f t="shared" si="1"/>
        <v>0.22000000000116415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652635</v>
      </c>
      <c r="D107" s="1">
        <f>'PR-RAS'!E111</f>
        <v>1153913.82</v>
      </c>
      <c r="E107" s="1">
        <v>0</v>
      </c>
      <c r="F107" s="1">
        <v>0</v>
      </c>
      <c r="G107" s="2">
        <f t="shared" si="0"/>
        <v>313809.03983999998</v>
      </c>
      <c r="H107" s="2">
        <f t="shared" si="1"/>
        <v>0.17999999993480742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588562</v>
      </c>
      <c r="D108" s="1">
        <f>'PR-RAS'!E112</f>
        <v>867591.23</v>
      </c>
      <c r="E108" s="1">
        <v>0</v>
      </c>
      <c r="F108" s="1">
        <v>0</v>
      </c>
      <c r="G108" s="2">
        <f t="shared" si="0"/>
        <v>248640.65721999999</v>
      </c>
      <c r="H108" s="2">
        <f t="shared" si="1"/>
        <v>0.22999999998137355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230303</v>
      </c>
      <c r="D110" s="1">
        <f>'PR-RAS'!E114</f>
        <v>217794.18</v>
      </c>
      <c r="E110" s="1">
        <v>0</v>
      </c>
      <c r="F110" s="1">
        <v>0</v>
      </c>
      <c r="G110" s="2">
        <f t="shared" si="0"/>
        <v>72582.158240000004</v>
      </c>
      <c r="H110" s="2">
        <f t="shared" si="1"/>
        <v>0.17999999999301508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23642</v>
      </c>
      <c r="D112" s="1">
        <f>'PR-RAS'!E116</f>
        <v>22720</v>
      </c>
      <c r="E112" s="1">
        <v>0</v>
      </c>
      <c r="F112" s="1">
        <v>0</v>
      </c>
      <c r="G112" s="2">
        <f t="shared" si="0"/>
        <v>7668.1019999999999</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334617</v>
      </c>
      <c r="D113" s="1">
        <f>'PR-RAS'!E117</f>
        <v>627077.05000000005</v>
      </c>
      <c r="E113" s="1">
        <v>0</v>
      </c>
      <c r="F113" s="1">
        <v>0</v>
      </c>
      <c r="G113" s="2">
        <f t="shared" si="0"/>
        <v>177942.36320000002</v>
      </c>
      <c r="H113" s="2">
        <f t="shared" si="1"/>
        <v>5.0000000046566129E-2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5656511</v>
      </c>
      <c r="D116" s="1">
        <f>'PR-RAS'!E120</f>
        <v>4124766.76</v>
      </c>
      <c r="E116" s="1">
        <v>0</v>
      </c>
      <c r="F116" s="1">
        <v>0</v>
      </c>
      <c r="G116" s="2">
        <f t="shared" si="0"/>
        <v>1599195.1198</v>
      </c>
      <c r="H116" s="2">
        <f t="shared" si="1"/>
        <v>0.24000000022351742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2209049</v>
      </c>
      <c r="D117" s="1">
        <f>'PR-RAS'!E121</f>
        <v>902060.97</v>
      </c>
      <c r="E117" s="1">
        <v>0</v>
      </c>
      <c r="F117" s="1">
        <v>0</v>
      </c>
      <c r="G117" s="2">
        <f t="shared" si="0"/>
        <v>465527.82904000004</v>
      </c>
      <c r="H117" s="2">
        <f t="shared" si="1"/>
        <v>3.0000000027939677E-2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3447462</v>
      </c>
      <c r="D118" s="1">
        <f>'PR-RAS'!E122</f>
        <v>3222705.79</v>
      </c>
      <c r="E118" s="1">
        <v>0</v>
      </c>
      <c r="F118" s="1">
        <v>0</v>
      </c>
      <c r="G118" s="2">
        <f t="shared" si="0"/>
        <v>1157466.2088600001</v>
      </c>
      <c r="H118" s="2">
        <f t="shared" si="1"/>
        <v>0.2099999999627471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240420</v>
      </c>
      <c r="D120" s="1">
        <f>'PR-RAS'!E124</f>
        <v>165830</v>
      </c>
      <c r="E120" s="1">
        <v>0</v>
      </c>
      <c r="F120" s="1">
        <v>0</v>
      </c>
      <c r="G120" s="2">
        <f t="shared" si="0"/>
        <v>68077.52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240420</v>
      </c>
      <c r="D124" s="1">
        <f>'PR-RAS'!E128</f>
        <v>165830</v>
      </c>
      <c r="E124" s="1">
        <v>0</v>
      </c>
      <c r="F124" s="1">
        <v>0</v>
      </c>
      <c r="G124" s="2">
        <f t="shared" si="0"/>
        <v>70365.84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117420</v>
      </c>
      <c r="D125" s="1">
        <f>'PR-RAS'!E129</f>
        <v>58330</v>
      </c>
      <c r="E125" s="1">
        <v>0</v>
      </c>
      <c r="F125" s="1">
        <v>0</v>
      </c>
      <c r="G125" s="2">
        <f t="shared" si="0"/>
        <v>29025.919999999998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123000</v>
      </c>
      <c r="D126" s="1">
        <f>'PR-RAS'!E130</f>
        <v>107500</v>
      </c>
      <c r="E126" s="1">
        <v>0</v>
      </c>
      <c r="F126" s="1">
        <v>0</v>
      </c>
      <c r="G126" s="2">
        <f t="shared" si="0"/>
        <v>42250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252056</v>
      </c>
      <c r="D135" s="1">
        <f>'PR-RAS'!E139</f>
        <v>205214.63</v>
      </c>
      <c r="E135" s="1">
        <v>0</v>
      </c>
      <c r="F135" s="1">
        <v>0</v>
      </c>
      <c r="G135" s="2">
        <f t="shared" si="0"/>
        <v>88773.024840000013</v>
      </c>
      <c r="H135" s="2">
        <f t="shared" si="1"/>
        <v>0.36999999999534339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137941</v>
      </c>
      <c r="D136" s="1">
        <f>'PR-RAS'!E140</f>
        <v>172210.18000000002</v>
      </c>
      <c r="E136" s="1">
        <v>0</v>
      </c>
      <c r="F136" s="1">
        <v>0</v>
      </c>
      <c r="G136" s="2">
        <f t="shared" si="0"/>
        <v>65118.78360000001</v>
      </c>
      <c r="H136" s="2">
        <f t="shared" si="1"/>
        <v>0.18000000002211891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137941</v>
      </c>
      <c r="D141" s="1">
        <f>'PR-RAS'!E145</f>
        <v>171279.7</v>
      </c>
      <c r="E141" s="1">
        <v>0</v>
      </c>
      <c r="F141" s="1">
        <v>0</v>
      </c>
      <c r="G141" s="2">
        <f t="shared" si="0"/>
        <v>67270.056000000011</v>
      </c>
      <c r="H141" s="2">
        <f t="shared" si="1"/>
        <v>0.29999999998835847</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930.48</v>
      </c>
      <c r="E145" s="1">
        <v>0</v>
      </c>
      <c r="F145" s="1">
        <v>0</v>
      </c>
      <c r="G145" s="2">
        <f t="shared" si="0"/>
        <v>267.97823999999997</v>
      </c>
      <c r="H145" s="2">
        <f t="shared" si="1"/>
        <v>0.48000000000001819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114115</v>
      </c>
      <c r="D146" s="1">
        <f>'PR-RAS'!E150</f>
        <v>33004.449999999997</v>
      </c>
      <c r="E146" s="1">
        <v>0</v>
      </c>
      <c r="F146" s="1">
        <v>0</v>
      </c>
      <c r="G146" s="2">
        <f t="shared" si="0"/>
        <v>26117.965499999998</v>
      </c>
      <c r="H146" s="2">
        <f t="shared" si="1"/>
        <v>0.44999999999708962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23710638</v>
      </c>
      <c r="D147" s="1">
        <f>'PR-RAS'!E151</f>
        <v>29142353.650000002</v>
      </c>
      <c r="E147" s="1">
        <v>0</v>
      </c>
      <c r="F147" s="1">
        <v>0</v>
      </c>
      <c r="G147" s="2">
        <f t="shared" si="0"/>
        <v>11971320.413800001</v>
      </c>
      <c r="H147" s="2">
        <f t="shared" si="1"/>
        <v>0.34999999776482582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3108149</v>
      </c>
      <c r="D148" s="1">
        <f>'PR-RAS'!E152</f>
        <v>3096872.0500000003</v>
      </c>
      <c r="E148" s="1">
        <v>0</v>
      </c>
      <c r="F148" s="1">
        <v>0</v>
      </c>
      <c r="G148" s="2">
        <f t="shared" si="0"/>
        <v>1367378.2857000001</v>
      </c>
      <c r="H148" s="2">
        <f t="shared" si="1"/>
        <v>5.0000000279396772E-2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2503858</v>
      </c>
      <c r="D149" s="1">
        <f>'PR-RAS'!E153</f>
        <v>2495305.86</v>
      </c>
      <c r="E149" s="1">
        <v>0</v>
      </c>
      <c r="F149" s="1">
        <v>0</v>
      </c>
      <c r="G149" s="2">
        <f t="shared" si="0"/>
        <v>1109181.51856</v>
      </c>
      <c r="H149" s="2">
        <f t="shared" si="1"/>
        <v>0.14000000013038516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2503858</v>
      </c>
      <c r="D150" s="1">
        <f>'PR-RAS'!E154</f>
        <v>2495305.86</v>
      </c>
      <c r="E150" s="1">
        <v>0</v>
      </c>
      <c r="F150" s="1">
        <v>0</v>
      </c>
      <c r="G150" s="2">
        <f t="shared" si="0"/>
        <v>1116675.9882799999</v>
      </c>
      <c r="H150" s="2">
        <f t="shared" si="1"/>
        <v>0.14000000013038516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160320</v>
      </c>
      <c r="D154" s="1">
        <f>'PR-RAS'!E158</f>
        <v>192841.01</v>
      </c>
      <c r="E154" s="1">
        <v>0</v>
      </c>
      <c r="F154" s="1">
        <v>0</v>
      </c>
      <c r="G154" s="2">
        <f t="shared" si="0"/>
        <v>83538.30906</v>
      </c>
      <c r="H154" s="2">
        <f t="shared" si="1"/>
        <v>1.0000000009313226E-2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443971</v>
      </c>
      <c r="D155" s="1">
        <f>'PR-RAS'!E159</f>
        <v>408725.18</v>
      </c>
      <c r="E155" s="1">
        <v>0</v>
      </c>
      <c r="F155" s="1">
        <v>0</v>
      </c>
      <c r="G155" s="2">
        <f t="shared" si="0"/>
        <v>194258.88943999997</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443971</v>
      </c>
      <c r="D157" s="1">
        <f>'PR-RAS'!E161</f>
        <v>408725.18</v>
      </c>
      <c r="E157" s="1">
        <v>0</v>
      </c>
      <c r="F157" s="1">
        <v>0</v>
      </c>
      <c r="G157" s="2">
        <f t="shared" si="0"/>
        <v>196781.73215999999</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7370214</v>
      </c>
      <c r="D159" s="1">
        <f>'PR-RAS'!E163</f>
        <v>10300332.4</v>
      </c>
      <c r="E159" s="1">
        <v>0</v>
      </c>
      <c r="F159" s="1">
        <v>0</v>
      </c>
      <c r="G159" s="2">
        <f t="shared" si="0"/>
        <v>4419398.8503999999</v>
      </c>
      <c r="H159" s="2">
        <f t="shared" si="1"/>
        <v>0.40000000037252903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203153</v>
      </c>
      <c r="D160" s="1">
        <f>'PR-RAS'!E164</f>
        <v>176651.81</v>
      </c>
      <c r="E160" s="1">
        <v>0</v>
      </c>
      <c r="F160" s="1">
        <v>0</v>
      </c>
      <c r="G160" s="2">
        <f t="shared" si="0"/>
        <v>88476.602580000006</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36271</v>
      </c>
      <c r="D161" s="1">
        <f>'PR-RAS'!E165</f>
        <v>21422.31</v>
      </c>
      <c r="E161" s="1">
        <v>0</v>
      </c>
      <c r="F161" s="1">
        <v>0</v>
      </c>
      <c r="G161" s="2">
        <f t="shared" si="0"/>
        <v>12658.4992</v>
      </c>
      <c r="H161" s="2">
        <f t="shared" si="1"/>
        <v>0.31000000000130967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162582</v>
      </c>
      <c r="D162" s="1">
        <f>'PR-RAS'!E166</f>
        <v>145202</v>
      </c>
      <c r="E162" s="1">
        <v>0</v>
      </c>
      <c r="F162" s="1">
        <v>0</v>
      </c>
      <c r="G162" s="2">
        <f t="shared" si="0"/>
        <v>72930.745999999999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4300</v>
      </c>
      <c r="D163" s="1">
        <f>'PR-RAS'!E167</f>
        <v>10027.5</v>
      </c>
      <c r="E163" s="1">
        <v>0</v>
      </c>
      <c r="F163" s="1">
        <v>0</v>
      </c>
      <c r="G163" s="2">
        <f t="shared" si="0"/>
        <v>3945.51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1356503</v>
      </c>
      <c r="D165" s="1">
        <f>'PR-RAS'!E169</f>
        <v>1716737.2899999998</v>
      </c>
      <c r="E165" s="1">
        <v>0</v>
      </c>
      <c r="F165" s="1">
        <v>0</v>
      </c>
      <c r="G165" s="2">
        <f t="shared" si="0"/>
        <v>785556.32312000007</v>
      </c>
      <c r="H165" s="2">
        <f t="shared" si="1"/>
        <v>0.28999999980442226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68780</v>
      </c>
      <c r="D166" s="1">
        <f>'PR-RAS'!E170</f>
        <v>85023.82</v>
      </c>
      <c r="E166" s="1">
        <v>0</v>
      </c>
      <c r="F166" s="1">
        <v>0</v>
      </c>
      <c r="G166" s="2">
        <f t="shared" si="0"/>
        <v>39406.560600000004</v>
      </c>
      <c r="H166" s="2">
        <f t="shared" si="1"/>
        <v>0.17999999999301508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17538</v>
      </c>
      <c r="D167" s="1">
        <f>'PR-RAS'!E171</f>
        <v>56508.65</v>
      </c>
      <c r="E167" s="1">
        <v>0</v>
      </c>
      <c r="F167" s="1">
        <v>0</v>
      </c>
      <c r="G167" s="2">
        <f t="shared" si="0"/>
        <v>21672.179800000002</v>
      </c>
      <c r="H167" s="2">
        <f t="shared" si="1"/>
        <v>0.34999999999854481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724731</v>
      </c>
      <c r="D168" s="1">
        <f>'PR-RAS'!E172</f>
        <v>729969.13</v>
      </c>
      <c r="E168" s="1">
        <v>0</v>
      </c>
      <c r="F168" s="1">
        <v>0</v>
      </c>
      <c r="G168" s="2">
        <f t="shared" si="0"/>
        <v>364839.76642</v>
      </c>
      <c r="H168" s="2">
        <f t="shared" si="1"/>
        <v>0.13000000000465661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531142</v>
      </c>
      <c r="D169" s="1">
        <f>'PR-RAS'!E173</f>
        <v>665440.44999999995</v>
      </c>
      <c r="E169" s="1">
        <v>0</v>
      </c>
      <c r="F169" s="1">
        <v>0</v>
      </c>
      <c r="G169" s="2">
        <f t="shared" si="0"/>
        <v>312819.84720000002</v>
      </c>
      <c r="H169" s="2">
        <f t="shared" si="1"/>
        <v>0.44999999995343387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10992</v>
      </c>
      <c r="D170" s="1">
        <f>'PR-RAS'!E174</f>
        <v>174867.74</v>
      </c>
      <c r="E170" s="1">
        <v>0</v>
      </c>
      <c r="F170" s="1">
        <v>0</v>
      </c>
      <c r="G170" s="2">
        <f t="shared" si="0"/>
        <v>60962.94412</v>
      </c>
      <c r="H170" s="2">
        <f t="shared" si="1"/>
        <v>0.26000000000931323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3320</v>
      </c>
      <c r="D172" s="1">
        <f>'PR-RAS'!E176</f>
        <v>4927.5</v>
      </c>
      <c r="E172" s="1">
        <v>0</v>
      </c>
      <c r="F172" s="1">
        <v>0</v>
      </c>
      <c r="G172" s="2">
        <f t="shared" si="0"/>
        <v>2252.9250000000002</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4892181</v>
      </c>
      <c r="D173" s="1">
        <f>'PR-RAS'!E177</f>
        <v>7449850.120000001</v>
      </c>
      <c r="E173" s="1">
        <v>0</v>
      </c>
      <c r="F173" s="1">
        <v>0</v>
      </c>
      <c r="G173" s="2">
        <f t="shared" si="0"/>
        <v>3404203.5732800001</v>
      </c>
      <c r="H173" s="2">
        <f t="shared" si="1"/>
        <v>0.12000000104308128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170960</v>
      </c>
      <c r="D174" s="1">
        <f>'PR-RAS'!E178</f>
        <v>163031.67000000001</v>
      </c>
      <c r="E174" s="1">
        <v>0</v>
      </c>
      <c r="F174" s="1">
        <v>0</v>
      </c>
      <c r="G174" s="2">
        <f t="shared" si="0"/>
        <v>85985.037819999998</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2315474</v>
      </c>
      <c r="D175" s="1">
        <f>'PR-RAS'!E179</f>
        <v>4001158.09</v>
      </c>
      <c r="E175" s="1">
        <v>0</v>
      </c>
      <c r="F175" s="1">
        <v>0</v>
      </c>
      <c r="G175" s="2">
        <f t="shared" si="0"/>
        <v>1795295.4913199998</v>
      </c>
      <c r="H175" s="2">
        <f t="shared" si="1"/>
        <v>8.9999999850988388E-2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32630</v>
      </c>
      <c r="D176" s="1">
        <f>'PR-RAS'!E180</f>
        <v>47983.25</v>
      </c>
      <c r="E176" s="1">
        <v>0</v>
      </c>
      <c r="F176" s="1">
        <v>0</v>
      </c>
      <c r="G176" s="2">
        <f t="shared" si="0"/>
        <v>22504.387499999997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112117</v>
      </c>
      <c r="D177" s="1">
        <f>'PR-RAS'!E181</f>
        <v>131468.23000000001</v>
      </c>
      <c r="E177" s="1">
        <v>0</v>
      </c>
      <c r="F177" s="1">
        <v>0</v>
      </c>
      <c r="G177" s="2">
        <f t="shared" si="0"/>
        <v>66009.408960000001</v>
      </c>
      <c r="H177" s="2">
        <f t="shared" si="1"/>
        <v>0.23000000001047738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58300</v>
      </c>
      <c r="D178" s="1">
        <f>'PR-RAS'!E182</f>
        <v>72742</v>
      </c>
      <c r="E178" s="1">
        <v>0</v>
      </c>
      <c r="F178" s="1">
        <v>0</v>
      </c>
      <c r="G178" s="2">
        <f t="shared" si="0"/>
        <v>36069.767999999996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36300</v>
      </c>
      <c r="D179" s="1">
        <f>'PR-RAS'!E183</f>
        <v>23915</v>
      </c>
      <c r="E179" s="1">
        <v>0</v>
      </c>
      <c r="F179" s="1">
        <v>0</v>
      </c>
      <c r="G179" s="2">
        <f t="shared" si="0"/>
        <v>14975.14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538842</v>
      </c>
      <c r="D180" s="1">
        <f>'PR-RAS'!E184</f>
        <v>1042720.54</v>
      </c>
      <c r="E180" s="1">
        <v>0</v>
      </c>
      <c r="F180" s="1">
        <v>0</v>
      </c>
      <c r="G180" s="2">
        <f t="shared" si="0"/>
        <v>469746.67131999996</v>
      </c>
      <c r="H180" s="2">
        <f t="shared" si="1"/>
        <v>0.4599999999627471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456080</v>
      </c>
      <c r="D181" s="1">
        <f>'PR-RAS'!E185</f>
        <v>409868.69</v>
      </c>
      <c r="E181" s="1">
        <v>0</v>
      </c>
      <c r="F181" s="1">
        <v>0</v>
      </c>
      <c r="G181" s="2">
        <f t="shared" si="0"/>
        <v>229647.12839999996</v>
      </c>
      <c r="H181" s="2">
        <f t="shared" si="1"/>
        <v>0.30999999999767169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1171478</v>
      </c>
      <c r="D182" s="1">
        <f>'PR-RAS'!E186</f>
        <v>1556962.65</v>
      </c>
      <c r="E182" s="1">
        <v>0</v>
      </c>
      <c r="F182" s="1">
        <v>0</v>
      </c>
      <c r="G182" s="2">
        <f t="shared" si="0"/>
        <v>775657.99729999993</v>
      </c>
      <c r="H182" s="2">
        <f t="shared" si="1"/>
        <v>0.35000000009313226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918377</v>
      </c>
      <c r="D184" s="1">
        <f>'PR-RAS'!E188</f>
        <v>957093.17999999993</v>
      </c>
      <c r="E184" s="1">
        <v>0</v>
      </c>
      <c r="F184" s="1">
        <v>0</v>
      </c>
      <c r="G184" s="2">
        <f t="shared" si="0"/>
        <v>518359.09487999999</v>
      </c>
      <c r="H184" s="2">
        <f t="shared" si="1"/>
        <v>0.17999999993480742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145780</v>
      </c>
      <c r="D185" s="1">
        <f>'PR-RAS'!E189</f>
        <v>46758.62</v>
      </c>
      <c r="E185" s="1">
        <v>0</v>
      </c>
      <c r="F185" s="1">
        <v>0</v>
      </c>
      <c r="G185" s="2">
        <f t="shared" si="0"/>
        <v>44030.692159999999</v>
      </c>
      <c r="H185" s="2">
        <f t="shared" si="1"/>
        <v>0.37999999999738066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60289</v>
      </c>
      <c r="D186" s="1">
        <f>'PR-RAS'!E190</f>
        <v>60607.17</v>
      </c>
      <c r="E186" s="1">
        <v>0</v>
      </c>
      <c r="F186" s="1">
        <v>0</v>
      </c>
      <c r="G186" s="2">
        <f t="shared" si="0"/>
        <v>33578.117899999997</v>
      </c>
      <c r="H186" s="2">
        <f t="shared" si="1"/>
        <v>0.16999999999825377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78870</v>
      </c>
      <c r="D187" s="1">
        <f>'PR-RAS'!E191</f>
        <v>94165.58</v>
      </c>
      <c r="E187" s="1">
        <v>0</v>
      </c>
      <c r="F187" s="1">
        <v>0</v>
      </c>
      <c r="G187" s="2">
        <f t="shared" si="0"/>
        <v>49699.415760000004</v>
      </c>
      <c r="H187" s="2">
        <f t="shared" si="1"/>
        <v>0.41999999999825377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29400</v>
      </c>
      <c r="D188" s="1">
        <f>'PR-RAS'!E192</f>
        <v>33600</v>
      </c>
      <c r="E188" s="1">
        <v>0</v>
      </c>
      <c r="F188" s="1">
        <v>0</v>
      </c>
      <c r="G188" s="2">
        <f t="shared" si="0"/>
        <v>18064.2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255656</v>
      </c>
      <c r="D189" s="1">
        <f>'PR-RAS'!E193</f>
        <v>220155.34</v>
      </c>
      <c r="E189" s="1">
        <v>0</v>
      </c>
      <c r="F189" s="1">
        <v>0</v>
      </c>
      <c r="G189" s="2">
        <f t="shared" si="0"/>
        <v>130841.73583999999</v>
      </c>
      <c r="H189" s="2">
        <f t="shared" si="1"/>
        <v>0.33999999999650754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14919</v>
      </c>
      <c r="D190" s="1">
        <f>'PR-RAS'!E194</f>
        <v>5900</v>
      </c>
      <c r="E190" s="1">
        <v>0</v>
      </c>
      <c r="F190" s="1">
        <v>0</v>
      </c>
      <c r="G190" s="2">
        <f t="shared" si="0"/>
        <v>5049.8909999999996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333463</v>
      </c>
      <c r="D191" s="1">
        <f>'PR-RAS'!E195</f>
        <v>495906.47</v>
      </c>
      <c r="E191" s="1">
        <v>0</v>
      </c>
      <c r="F191" s="1">
        <v>0</v>
      </c>
      <c r="G191" s="2">
        <f t="shared" si="0"/>
        <v>251802.42859999998</v>
      </c>
      <c r="H191" s="2">
        <f t="shared" si="1"/>
        <v>0.46999999997206032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300362</v>
      </c>
      <c r="D192" s="1">
        <f>'PR-RAS'!E196</f>
        <v>384413.4</v>
      </c>
      <c r="E192" s="1">
        <v>0</v>
      </c>
      <c r="F192" s="1">
        <v>0</v>
      </c>
      <c r="G192" s="2">
        <f t="shared" si="0"/>
        <v>204215.06080000001</v>
      </c>
      <c r="H192" s="2">
        <f t="shared" si="1"/>
        <v>0.40000000002328306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217367</v>
      </c>
      <c r="D198" s="1">
        <f>'PR-RAS'!E202</f>
        <v>288346.96000000002</v>
      </c>
      <c r="E198" s="1">
        <v>0</v>
      </c>
      <c r="F198" s="1">
        <v>0</v>
      </c>
      <c r="G198" s="2">
        <f t="shared" si="0"/>
        <v>156430.00124000001</v>
      </c>
      <c r="H198" s="2">
        <f t="shared" si="1"/>
        <v>3.9999999979045242E-2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146608</v>
      </c>
      <c r="D200" s="1">
        <f>'PR-RAS'!E204</f>
        <v>229145.32</v>
      </c>
      <c r="E200" s="1">
        <v>0</v>
      </c>
      <c r="F200" s="1">
        <v>0</v>
      </c>
      <c r="G200" s="2">
        <f t="shared" si="0"/>
        <v>120374.82936</v>
      </c>
      <c r="H200" s="2">
        <f t="shared" si="1"/>
        <v>0.32000000000698492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70759</v>
      </c>
      <c r="D201" s="1">
        <f>'PR-RAS'!E205</f>
        <v>59201.64</v>
      </c>
      <c r="E201" s="1">
        <v>0</v>
      </c>
      <c r="F201" s="1">
        <v>0</v>
      </c>
      <c r="G201" s="2">
        <f t="shared" si="0"/>
        <v>37832.455999999998</v>
      </c>
      <c r="H201" s="2">
        <f t="shared" si="1"/>
        <v>0.36000000000058208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82995</v>
      </c>
      <c r="D206" s="1">
        <f>'PR-RAS'!E210</f>
        <v>96066.44</v>
      </c>
      <c r="E206" s="1">
        <v>0</v>
      </c>
      <c r="F206" s="1">
        <v>0</v>
      </c>
      <c r="G206" s="2">
        <f t="shared" si="0"/>
        <v>56401.215400000001</v>
      </c>
      <c r="H206" s="2">
        <f t="shared" si="1"/>
        <v>0.44000000000232831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64569</v>
      </c>
      <c r="D207" s="1">
        <f>'PR-RAS'!E211</f>
        <v>76056.160000000003</v>
      </c>
      <c r="E207" s="1">
        <v>0</v>
      </c>
      <c r="F207" s="1">
        <v>0</v>
      </c>
      <c r="G207" s="2">
        <f t="shared" si="0"/>
        <v>44636.351920000001</v>
      </c>
      <c r="H207" s="2">
        <f t="shared" si="1"/>
        <v>0.16000000000349246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4187</v>
      </c>
      <c r="D208" s="1">
        <f>'PR-RAS'!E212</f>
        <v>3540.14</v>
      </c>
      <c r="E208" s="1">
        <v>0</v>
      </c>
      <c r="F208" s="1">
        <v>0</v>
      </c>
      <c r="G208" s="2">
        <f t="shared" si="0"/>
        <v>2332.3269599999994</v>
      </c>
      <c r="H208" s="2">
        <f t="shared" si="1"/>
        <v>0.13999999999987267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88</v>
      </c>
      <c r="D209" s="1">
        <f>'PR-RAS'!E213</f>
        <v>241.39</v>
      </c>
      <c r="E209" s="1">
        <v>0</v>
      </c>
      <c r="F209" s="1">
        <v>0</v>
      </c>
      <c r="G209" s="2">
        <f t="shared" si="0"/>
        <v>118.72223999999999</v>
      </c>
      <c r="H209" s="2">
        <f t="shared" si="1"/>
        <v>0.38999999999998636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14151</v>
      </c>
      <c r="D210" s="1">
        <f>'PR-RAS'!E214</f>
        <v>16228.75</v>
      </c>
      <c r="E210" s="1">
        <v>0</v>
      </c>
      <c r="F210" s="1">
        <v>0</v>
      </c>
      <c r="G210" s="2">
        <f t="shared" si="0"/>
        <v>9741.1764999999996</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63513.01</v>
      </c>
      <c r="E211" s="1">
        <v>0</v>
      </c>
      <c r="F211" s="1">
        <v>0</v>
      </c>
      <c r="G211" s="2">
        <f t="shared" si="0"/>
        <v>26675.464199999999</v>
      </c>
      <c r="H211" s="2">
        <f t="shared" si="1"/>
        <v>1.0000000002037268E-2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63513.01</v>
      </c>
      <c r="E215" s="1">
        <v>0</v>
      </c>
      <c r="F215" s="1">
        <v>0</v>
      </c>
      <c r="G215" s="2">
        <f t="shared" si="0"/>
        <v>27183.56828</v>
      </c>
      <c r="H215" s="2">
        <f t="shared" si="1"/>
        <v>1.0000000002037268E-2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63513.01</v>
      </c>
      <c r="E217" s="1">
        <v>0</v>
      </c>
      <c r="F217" s="1">
        <v>0</v>
      </c>
      <c r="G217" s="2">
        <f t="shared" si="0"/>
        <v>27437.620320000002</v>
      </c>
      <c r="H217" s="2">
        <f t="shared" si="1"/>
        <v>1.0000000002037268E-2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7686535</v>
      </c>
      <c r="D220" s="1">
        <f>'PR-RAS'!E224</f>
        <v>9248780.0300000012</v>
      </c>
      <c r="E220" s="1">
        <v>0</v>
      </c>
      <c r="F220" s="1">
        <v>0</v>
      </c>
      <c r="G220" s="2">
        <f t="shared" si="0"/>
        <v>5734316.8181400001</v>
      </c>
      <c r="H220" s="2">
        <f t="shared" si="1"/>
        <v>3.0000001192092896E-2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238559</v>
      </c>
      <c r="D227" s="1">
        <f>'PR-RAS'!E231</f>
        <v>0</v>
      </c>
      <c r="E227" s="1">
        <v>0</v>
      </c>
      <c r="F227" s="1">
        <v>0</v>
      </c>
      <c r="G227" s="2">
        <f t="shared" si="0"/>
        <v>53914.334000000003</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238559</v>
      </c>
      <c r="D229" s="1">
        <f>'PR-RAS'!E233</f>
        <v>0</v>
      </c>
      <c r="E229" s="1">
        <v>0</v>
      </c>
      <c r="F229" s="1">
        <v>0</v>
      </c>
      <c r="G229" s="2">
        <f t="shared" si="0"/>
        <v>54391.452000000005</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562000</v>
      </c>
      <c r="D232" s="1">
        <f>'PR-RAS'!E236</f>
        <v>682000.04</v>
      </c>
      <c r="E232" s="1">
        <v>0</v>
      </c>
      <c r="F232" s="1">
        <v>0</v>
      </c>
      <c r="G232" s="2">
        <f t="shared" si="0"/>
        <v>444906.01848000003</v>
      </c>
      <c r="H232" s="2">
        <f t="shared" si="1"/>
        <v>4.0000000037252903E-2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562000</v>
      </c>
      <c r="D233" s="1">
        <f>'PR-RAS'!E237</f>
        <v>682000.04</v>
      </c>
      <c r="E233" s="1">
        <v>0</v>
      </c>
      <c r="F233" s="1">
        <v>0</v>
      </c>
      <c r="G233" s="2">
        <f t="shared" si="0"/>
        <v>446832.01856000006</v>
      </c>
      <c r="H233" s="2">
        <f t="shared" si="1"/>
        <v>4.0000000037252903E-2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6885976</v>
      </c>
      <c r="D236" s="1">
        <f>'PR-RAS'!E240</f>
        <v>8566779.9900000002</v>
      </c>
      <c r="E236" s="1">
        <v>0</v>
      </c>
      <c r="F236" s="1">
        <v>0</v>
      </c>
      <c r="G236" s="2">
        <f t="shared" si="0"/>
        <v>5644590.9552999996</v>
      </c>
      <c r="H236" s="2">
        <f t="shared" si="1"/>
        <v>9.9999997764825821E-3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6691465</v>
      </c>
      <c r="D237" s="1">
        <f>'PR-RAS'!E241</f>
        <v>8112798.1699999999</v>
      </c>
      <c r="E237" s="1">
        <v>0</v>
      </c>
      <c r="F237" s="1">
        <v>0</v>
      </c>
      <c r="G237" s="2">
        <f t="shared" si="0"/>
        <v>5408426.4762399998</v>
      </c>
      <c r="H237" s="2">
        <f t="shared" si="1"/>
        <v>0.16999999992549419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194511</v>
      </c>
      <c r="D238" s="1">
        <f>'PR-RAS'!E242</f>
        <v>453981.82</v>
      </c>
      <c r="E238" s="1">
        <v>0</v>
      </c>
      <c r="F238" s="1">
        <v>0</v>
      </c>
      <c r="G238" s="2">
        <f t="shared" si="0"/>
        <v>261286.48968000003</v>
      </c>
      <c r="H238" s="2">
        <f t="shared" si="1"/>
        <v>0.17999999999301508</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671091</v>
      </c>
      <c r="D248" s="1">
        <f>'PR-RAS'!E252</f>
        <v>1204547.69</v>
      </c>
      <c r="E248" s="1">
        <v>0</v>
      </c>
      <c r="F248" s="1">
        <v>0</v>
      </c>
      <c r="G248" s="2">
        <f t="shared" si="0"/>
        <v>760806.03585999995</v>
      </c>
      <c r="H248" s="2">
        <f t="shared" si="1"/>
        <v>0.31000000005587935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671091</v>
      </c>
      <c r="D255" s="1">
        <f>'PR-RAS'!E259</f>
        <v>1204547.69</v>
      </c>
      <c r="E255" s="1">
        <v>0</v>
      </c>
      <c r="F255" s="1">
        <v>0</v>
      </c>
      <c r="G255" s="2">
        <f t="shared" si="0"/>
        <v>782367.34051999997</v>
      </c>
      <c r="H255" s="2">
        <f t="shared" si="1"/>
        <v>0.31000000005587935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671091</v>
      </c>
      <c r="D256" s="1">
        <f>'PR-RAS'!E260</f>
        <v>809247.69</v>
      </c>
      <c r="E256" s="1">
        <v>0</v>
      </c>
      <c r="F256" s="1">
        <v>0</v>
      </c>
      <c r="G256" s="2">
        <f t="shared" si="0"/>
        <v>583844.52689999994</v>
      </c>
      <c r="H256" s="2">
        <f t="shared" si="1"/>
        <v>0.31000000005587935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395300</v>
      </c>
      <c r="E257" s="1">
        <v>0</v>
      </c>
      <c r="F257" s="1">
        <v>0</v>
      </c>
      <c r="G257" s="2">
        <f t="shared" si="0"/>
        <v>202393.60000000001</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4574287</v>
      </c>
      <c r="D259" s="1">
        <f>'PR-RAS'!E263</f>
        <v>4843895.07</v>
      </c>
      <c r="E259" s="1">
        <v>0</v>
      </c>
      <c r="F259" s="1">
        <v>0</v>
      </c>
      <c r="G259" s="2">
        <f t="shared" si="0"/>
        <v>3679615.9021200002</v>
      </c>
      <c r="H259" s="2">
        <f t="shared" si="1"/>
        <v>7.0000000298023224E-2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4574287</v>
      </c>
      <c r="D260" s="1">
        <f>'PR-RAS'!E264</f>
        <v>4760580.28</v>
      </c>
      <c r="E260" s="1">
        <v>0</v>
      </c>
      <c r="F260" s="1">
        <v>0</v>
      </c>
      <c r="G260" s="2">
        <f t="shared" si="0"/>
        <v>3650720.9180400004</v>
      </c>
      <c r="H260" s="2">
        <f t="shared" si="1"/>
        <v>0.28000000026077032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4574287</v>
      </c>
      <c r="D261" s="1">
        <f>'PR-RAS'!E265</f>
        <v>4760580.28</v>
      </c>
      <c r="E261" s="1">
        <v>0</v>
      </c>
      <c r="F261" s="1">
        <v>0</v>
      </c>
      <c r="G261" s="2">
        <f t="shared" si="0"/>
        <v>3664816.3656000001</v>
      </c>
      <c r="H261" s="2">
        <f t="shared" si="1"/>
        <v>0.28000000026077032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76594.789999999994</v>
      </c>
      <c r="E264" s="1">
        <v>0</v>
      </c>
      <c r="F264" s="1">
        <v>0</v>
      </c>
      <c r="G264" s="2">
        <f t="shared" si="0"/>
        <v>40288.859539999998</v>
      </c>
      <c r="H264" s="2">
        <f t="shared" si="1"/>
        <v>0.21000000000640284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76594.789999999994</v>
      </c>
      <c r="E266" s="1">
        <v>0</v>
      </c>
      <c r="F266" s="1">
        <v>0</v>
      </c>
      <c r="G266" s="2">
        <f t="shared" si="8"/>
        <v>40595.238700000002</v>
      </c>
      <c r="H266" s="2">
        <f t="shared" si="9"/>
        <v>0.21000000000640284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6720</v>
      </c>
      <c r="E275" s="1">
        <v>0</v>
      </c>
      <c r="F275" s="1">
        <v>0</v>
      </c>
      <c r="G275" s="2">
        <f t="shared" si="8"/>
        <v>3682.5600000000004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6720</v>
      </c>
      <c r="E276" s="1">
        <v>0</v>
      </c>
      <c r="F276" s="1">
        <v>0</v>
      </c>
      <c r="G276" s="2">
        <f t="shared" si="8"/>
        <v>3696.0000000000005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23710638</v>
      </c>
      <c r="D285" s="1">
        <f>'PR-RAS'!E289</f>
        <v>29142353.650000002</v>
      </c>
      <c r="E285" s="1">
        <v>0</v>
      </c>
      <c r="F285" s="1">
        <v>0</v>
      </c>
      <c r="G285" s="2">
        <f t="shared" si="8"/>
        <v>23286678.065200001</v>
      </c>
      <c r="H285" s="2">
        <f t="shared" si="9"/>
        <v>0.34999999776482582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8615050</v>
      </c>
      <c r="D286" s="1">
        <f>'PR-RAS'!E290</f>
        <v>9948488.2099999972</v>
      </c>
      <c r="E286" s="1">
        <v>0</v>
      </c>
      <c r="F286" s="1">
        <v>0</v>
      </c>
      <c r="G286" s="2">
        <f t="shared" si="8"/>
        <v>8125927.529699998</v>
      </c>
      <c r="H286" s="2">
        <f t="shared" si="9"/>
        <v>0.20999999716877937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49793819</v>
      </c>
      <c r="D288" s="1">
        <f>'PR-RAS'!E292</f>
        <v>53775520.039999999</v>
      </c>
      <c r="E288" s="1">
        <v>0</v>
      </c>
      <c r="F288" s="1">
        <v>0</v>
      </c>
      <c r="G288" s="2">
        <f t="shared" si="8"/>
        <v>45157974.555959992</v>
      </c>
      <c r="H288" s="2">
        <f t="shared" si="9"/>
        <v>3.9999999105930328E-2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4546680</v>
      </c>
      <c r="D290" s="1">
        <f>'PR-RAS'!E294</f>
        <v>5202468.4000000004</v>
      </c>
      <c r="E290" s="1">
        <v>0</v>
      </c>
      <c r="F290" s="1">
        <v>0</v>
      </c>
      <c r="G290" s="2">
        <f t="shared" si="8"/>
        <v>4321017.2551999995</v>
      </c>
      <c r="H290" s="2">
        <f t="shared" si="9"/>
        <v>0.40000000037252903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117247</v>
      </c>
      <c r="D293" s="1">
        <f>'PR-RAS'!E298</f>
        <v>4875965.7300000004</v>
      </c>
      <c r="E293" s="1">
        <v>0</v>
      </c>
      <c r="F293" s="1">
        <v>0</v>
      </c>
      <c r="G293" s="2">
        <f t="shared" si="8"/>
        <v>2881800.11032</v>
      </c>
      <c r="H293" s="2">
        <f t="shared" si="9"/>
        <v>0.26999999955296516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9437</v>
      </c>
      <c r="D294" s="1">
        <f>'PR-RAS'!E299</f>
        <v>4845986.7</v>
      </c>
      <c r="E294" s="1">
        <v>0</v>
      </c>
      <c r="F294" s="1">
        <v>0</v>
      </c>
      <c r="G294" s="2">
        <f t="shared" si="8"/>
        <v>2842513.2472000001</v>
      </c>
      <c r="H294" s="2">
        <f t="shared" si="9"/>
        <v>0.29999999981373549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9437</v>
      </c>
      <c r="D295" s="1">
        <f>'PR-RAS'!E300</f>
        <v>4845986.7</v>
      </c>
      <c r="E295" s="1">
        <v>0</v>
      </c>
      <c r="F295" s="1">
        <v>0</v>
      </c>
      <c r="G295" s="2">
        <f t="shared" si="8"/>
        <v>2852214.6576</v>
      </c>
      <c r="H295" s="2">
        <f t="shared" si="9"/>
        <v>0.29999999981373549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9437</v>
      </c>
      <c r="D296" s="1">
        <f>'PR-RAS'!E301</f>
        <v>4845986.7</v>
      </c>
      <c r="E296" s="1">
        <v>0</v>
      </c>
      <c r="F296" s="1">
        <v>0</v>
      </c>
      <c r="G296" s="2">
        <f t="shared" si="8"/>
        <v>2861916.068</v>
      </c>
      <c r="H296" s="2">
        <f t="shared" si="9"/>
        <v>0.29999999981373549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107810</v>
      </c>
      <c r="D306" s="1">
        <f>'PR-RAS'!E311</f>
        <v>29979.03</v>
      </c>
      <c r="E306" s="1">
        <v>0</v>
      </c>
      <c r="F306" s="1">
        <v>0</v>
      </c>
      <c r="G306" s="2">
        <f t="shared" si="8"/>
        <v>51169.258300000001</v>
      </c>
      <c r="H306" s="2">
        <f t="shared" si="9"/>
        <v>2.9999999998835847E-2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22836</v>
      </c>
      <c r="D307" s="1">
        <f>'PR-RAS'!E312</f>
        <v>29979.03</v>
      </c>
      <c r="E307" s="1">
        <v>0</v>
      </c>
      <c r="F307" s="1">
        <v>0</v>
      </c>
      <c r="G307" s="2">
        <f t="shared" si="8"/>
        <v>25334.982359999998</v>
      </c>
      <c r="H307" s="2">
        <f t="shared" si="9"/>
        <v>2.9999999998835847E-2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22836</v>
      </c>
      <c r="D308" s="1">
        <f>'PR-RAS'!E313</f>
        <v>29979.03</v>
      </c>
      <c r="E308" s="1">
        <v>0</v>
      </c>
      <c r="F308" s="1">
        <v>0</v>
      </c>
      <c r="G308" s="2">
        <f t="shared" si="8"/>
        <v>25417.776419999998</v>
      </c>
      <c r="H308" s="2">
        <f t="shared" si="9"/>
        <v>2.9999999998835847E-2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84974</v>
      </c>
      <c r="D321" s="1">
        <f>'PR-RAS'!E326</f>
        <v>0</v>
      </c>
      <c r="E321" s="1">
        <v>0</v>
      </c>
      <c r="F321" s="1">
        <v>0</v>
      </c>
      <c r="G321" s="2">
        <f t="shared" si="8"/>
        <v>27191.68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84974</v>
      </c>
      <c r="D322" s="1">
        <f>'PR-RAS'!E327</f>
        <v>0</v>
      </c>
      <c r="E322" s="1">
        <v>0</v>
      </c>
      <c r="F322" s="1">
        <v>0</v>
      </c>
      <c r="G322" s="2">
        <f t="shared" si="8"/>
        <v>27276.654000000002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17037124</v>
      </c>
      <c r="D345" s="1">
        <f>'PR-RAS'!E350</f>
        <v>12552761.560000001</v>
      </c>
      <c r="E345" s="1">
        <v>0</v>
      </c>
      <c r="F345" s="1">
        <v>0</v>
      </c>
      <c r="G345" s="2">
        <f t="shared" si="8"/>
        <v>14497070.609280001</v>
      </c>
      <c r="H345" s="2">
        <f t="shared" si="9"/>
        <v>0.43999999947845936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2175752</v>
      </c>
      <c r="D346" s="1">
        <f>'PR-RAS'!E351</f>
        <v>37600</v>
      </c>
      <c r="E346" s="1">
        <v>0</v>
      </c>
      <c r="F346" s="1">
        <v>0</v>
      </c>
      <c r="G346" s="2">
        <f t="shared" si="8"/>
        <v>776578.44</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2175752</v>
      </c>
      <c r="D347" s="1">
        <f>'PR-RAS'!E352</f>
        <v>37600</v>
      </c>
      <c r="E347" s="1">
        <v>0</v>
      </c>
      <c r="F347" s="1">
        <v>0</v>
      </c>
      <c r="G347" s="2">
        <f t="shared" si="8"/>
        <v>778829.39199999999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2175752</v>
      </c>
      <c r="D348" s="1">
        <f>'PR-RAS'!E353</f>
        <v>37600</v>
      </c>
      <c r="E348" s="1">
        <v>0</v>
      </c>
      <c r="F348" s="1">
        <v>0</v>
      </c>
      <c r="G348" s="2">
        <f t="shared" si="8"/>
        <v>781080.34399999992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10974981</v>
      </c>
      <c r="D358" s="1">
        <f>'PR-RAS'!E363</f>
        <v>12087186.560000001</v>
      </c>
      <c r="E358" s="1">
        <v>0</v>
      </c>
      <c r="F358" s="1">
        <v>0</v>
      </c>
      <c r="G358" s="2">
        <f t="shared" si="8"/>
        <v>12548319.420840001</v>
      </c>
      <c r="H358" s="2">
        <f t="shared" si="9"/>
        <v>0.43999999947845936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9631209</v>
      </c>
      <c r="D359" s="1">
        <f>'PR-RAS'!E364</f>
        <v>9550433.4199999999</v>
      </c>
      <c r="E359" s="1">
        <v>0</v>
      </c>
      <c r="F359" s="1">
        <v>0</v>
      </c>
      <c r="G359" s="2">
        <f t="shared" si="8"/>
        <v>10286083.15072</v>
      </c>
      <c r="H359" s="2">
        <f t="shared" si="9"/>
        <v>0.41999999992549419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219827</v>
      </c>
      <c r="D361" s="1">
        <f>'PR-RAS'!E366</f>
        <v>236613.7</v>
      </c>
      <c r="E361" s="1">
        <v>0</v>
      </c>
      <c r="F361" s="1">
        <v>0</v>
      </c>
      <c r="G361" s="2">
        <f t="shared" si="8"/>
        <v>249499.584</v>
      </c>
      <c r="H361" s="2">
        <f t="shared" si="9"/>
        <v>0.29999999998835847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772899</v>
      </c>
      <c r="D362" s="1">
        <f>'PR-RAS'!E367</f>
        <v>2008422.37</v>
      </c>
      <c r="E362" s="1">
        <v>0</v>
      </c>
      <c r="F362" s="1">
        <v>0</v>
      </c>
      <c r="G362" s="2">
        <f t="shared" si="8"/>
        <v>1729097.4901400001</v>
      </c>
      <c r="H362" s="2">
        <f t="shared" si="9"/>
        <v>0.37000000011175871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8638483</v>
      </c>
      <c r="D363" s="1">
        <f>'PR-RAS'!E368</f>
        <v>7305397.3499999996</v>
      </c>
      <c r="E363" s="1">
        <v>0</v>
      </c>
      <c r="F363" s="1">
        <v>0</v>
      </c>
      <c r="G363" s="2">
        <f t="shared" si="8"/>
        <v>8416238.5274</v>
      </c>
      <c r="H363" s="2">
        <f t="shared" si="9"/>
        <v>0.34999999962747097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554318</v>
      </c>
      <c r="D364" s="1">
        <f>'PR-RAS'!E369</f>
        <v>1565856.79</v>
      </c>
      <c r="E364" s="1">
        <v>0</v>
      </c>
      <c r="F364" s="1">
        <v>0</v>
      </c>
      <c r="G364" s="2">
        <f t="shared" si="8"/>
        <v>1338029.4635399999</v>
      </c>
      <c r="H364" s="2">
        <f t="shared" si="9"/>
        <v>0.2099999999627471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31338</v>
      </c>
      <c r="D365" s="1">
        <f>'PR-RAS'!E370</f>
        <v>1109125.51</v>
      </c>
      <c r="E365" s="1">
        <v>0</v>
      </c>
      <c r="F365" s="1">
        <v>0</v>
      </c>
      <c r="G365" s="2">
        <f t="shared" si="8"/>
        <v>818850.40327999997</v>
      </c>
      <c r="H365" s="2">
        <f t="shared" si="9"/>
        <v>0.48999999999068677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5000</v>
      </c>
      <c r="E366" s="1">
        <v>0</v>
      </c>
      <c r="F366" s="1">
        <v>0</v>
      </c>
      <c r="G366" s="2">
        <f t="shared" si="8"/>
        <v>3650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4680</v>
      </c>
      <c r="D369" s="1">
        <f>'PR-RAS'!E374</f>
        <v>110000</v>
      </c>
      <c r="E369" s="1">
        <v>0</v>
      </c>
      <c r="F369" s="1">
        <v>0</v>
      </c>
      <c r="G369" s="2">
        <f t="shared" si="8"/>
        <v>82682.240000000005</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8800</v>
      </c>
      <c r="D370" s="1">
        <f>'PR-RAS'!E375</f>
        <v>0</v>
      </c>
      <c r="E370" s="1">
        <v>0</v>
      </c>
      <c r="F370" s="1">
        <v>0</v>
      </c>
      <c r="G370" s="2">
        <f t="shared" si="8"/>
        <v>3247.2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509500</v>
      </c>
      <c r="D371" s="1">
        <f>'PR-RAS'!E376</f>
        <v>341731.28</v>
      </c>
      <c r="E371" s="1">
        <v>0</v>
      </c>
      <c r="F371" s="1">
        <v>0</v>
      </c>
      <c r="G371" s="2">
        <f t="shared" si="8"/>
        <v>441396.14720000001</v>
      </c>
      <c r="H371" s="2">
        <f t="shared" si="9"/>
        <v>0.28000000002793968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6457</v>
      </c>
      <c r="D373" s="1">
        <f>'PR-RAS'!E378</f>
        <v>0</v>
      </c>
      <c r="E373" s="1">
        <v>0</v>
      </c>
      <c r="F373" s="1">
        <v>0</v>
      </c>
      <c r="G373" s="2">
        <f t="shared" si="8"/>
        <v>2402.0039999999999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6457</v>
      </c>
      <c r="D374" s="1">
        <f>'PR-RAS'!E379</f>
        <v>0</v>
      </c>
      <c r="E374" s="1">
        <v>0</v>
      </c>
      <c r="F374" s="1">
        <v>0</v>
      </c>
      <c r="G374" s="2">
        <f t="shared" si="8"/>
        <v>2408.4609999999998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37870</v>
      </c>
      <c r="D378" s="1">
        <f>'PR-RAS'!E383</f>
        <v>125221.34</v>
      </c>
      <c r="E378" s="1">
        <v>0</v>
      </c>
      <c r="F378" s="1">
        <v>0</v>
      </c>
      <c r="G378" s="2">
        <f t="shared" si="8"/>
        <v>108693.88036</v>
      </c>
      <c r="H378" s="2">
        <f t="shared" si="9"/>
        <v>0.33999999999650754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62535.73</v>
      </c>
      <c r="E379" s="1">
        <v>0</v>
      </c>
      <c r="F379" s="1">
        <v>0</v>
      </c>
      <c r="G379" s="2">
        <f t="shared" si="8"/>
        <v>47277.011880000005</v>
      </c>
      <c r="H379" s="2">
        <f t="shared" si="9"/>
        <v>0.26999999999679858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37870</v>
      </c>
      <c r="D381" s="1">
        <f>'PR-RAS'!E386</f>
        <v>62685.61</v>
      </c>
      <c r="E381" s="1">
        <v>0</v>
      </c>
      <c r="F381" s="1">
        <v>0</v>
      </c>
      <c r="G381" s="2">
        <f t="shared" si="8"/>
        <v>62031.6636</v>
      </c>
      <c r="H381" s="2">
        <f t="shared" si="9"/>
        <v>0.38999999999941792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745127</v>
      </c>
      <c r="D386" s="1">
        <f>'PR-RAS'!E391</f>
        <v>845675.01</v>
      </c>
      <c r="E386" s="1">
        <v>0</v>
      </c>
      <c r="F386" s="1">
        <v>0</v>
      </c>
      <c r="G386" s="2">
        <f t="shared" si="8"/>
        <v>938043.65269999998</v>
      </c>
      <c r="H386" s="2">
        <f t="shared" si="9"/>
        <v>1.0000000009313226E-2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459563</v>
      </c>
      <c r="D388" s="1">
        <f>'PR-RAS'!E393</f>
        <v>30656.25</v>
      </c>
      <c r="E388" s="1">
        <v>0</v>
      </c>
      <c r="F388" s="1">
        <v>0</v>
      </c>
      <c r="G388" s="2">
        <f t="shared" si="8"/>
        <v>201578.81849999999</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285564</v>
      </c>
      <c r="D389" s="1">
        <f>'PR-RAS'!E394</f>
        <v>815018.76</v>
      </c>
      <c r="E389" s="1">
        <v>0</v>
      </c>
      <c r="F389" s="1">
        <v>0</v>
      </c>
      <c r="G389" s="2">
        <f t="shared" si="8"/>
        <v>743253.38976000005</v>
      </c>
      <c r="H389" s="2">
        <f t="shared" si="9"/>
        <v>0.23999999999068677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3886391</v>
      </c>
      <c r="D397" s="1">
        <f>'PR-RAS'!E402</f>
        <v>427975</v>
      </c>
      <c r="E397" s="1">
        <v>0</v>
      </c>
      <c r="F397" s="1">
        <v>0</v>
      </c>
      <c r="G397" s="2">
        <f t="shared" si="8"/>
        <v>1877967.0360000001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3883391</v>
      </c>
      <c r="D398" s="1">
        <f>'PR-RAS'!E403</f>
        <v>427975</v>
      </c>
      <c r="E398" s="1">
        <v>0</v>
      </c>
      <c r="F398" s="1">
        <v>0</v>
      </c>
      <c r="G398" s="2">
        <f t="shared" si="8"/>
        <v>1881518.3770000001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3000</v>
      </c>
      <c r="D401" s="1">
        <f>'PR-RAS'!E406</f>
        <v>0</v>
      </c>
      <c r="E401" s="1">
        <v>0</v>
      </c>
      <c r="F401" s="1">
        <v>0</v>
      </c>
      <c r="G401" s="2">
        <f t="shared" si="8"/>
        <v>1200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16919877</v>
      </c>
      <c r="D403" s="1">
        <f>'PR-RAS'!E408</f>
        <v>7676795.8300000001</v>
      </c>
      <c r="E403" s="1">
        <v>0</v>
      </c>
      <c r="F403" s="1">
        <v>0</v>
      </c>
      <c r="G403" s="2">
        <f t="shared" si="8"/>
        <v>12973934.401320001</v>
      </c>
      <c r="H403" s="2">
        <f t="shared" si="9"/>
        <v>0.16999999992549419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57381404</v>
      </c>
      <c r="D405" s="1">
        <f>'PR-RAS'!E410</f>
        <v>69706069.189999998</v>
      </c>
      <c r="E405" s="1">
        <v>0</v>
      </c>
      <c r="F405" s="1">
        <v>0</v>
      </c>
      <c r="G405" s="2">
        <f t="shared" si="8"/>
        <v>79504591.121519998</v>
      </c>
      <c r="H405" s="2">
        <f t="shared" si="9"/>
        <v>0.18999999761581421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188717</v>
      </c>
      <c r="D406" s="1">
        <f>'PR-RAS'!E411</f>
        <v>113232.92</v>
      </c>
      <c r="E406" s="1">
        <v>0</v>
      </c>
      <c r="F406" s="1">
        <v>0</v>
      </c>
      <c r="G406" s="2">
        <f t="shared" si="8"/>
        <v>168149.0502</v>
      </c>
      <c r="H406" s="2">
        <f t="shared" si="9"/>
        <v>8.000000000174623E-2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32442935</v>
      </c>
      <c r="D407" s="1">
        <f>'PR-RAS'!E412</f>
        <v>43966807.590000004</v>
      </c>
      <c r="E407" s="1">
        <v>0</v>
      </c>
      <c r="F407" s="1">
        <v>0</v>
      </c>
      <c r="G407" s="2">
        <f t="shared" si="8"/>
        <v>48872879.373080008</v>
      </c>
      <c r="H407" s="2">
        <f t="shared" si="9"/>
        <v>0.40999999642372131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40747762</v>
      </c>
      <c r="D408" s="1">
        <f>'PR-RAS'!E413</f>
        <v>41695115.210000001</v>
      </c>
      <c r="E408" s="1">
        <v>0</v>
      </c>
      <c r="F408" s="1">
        <v>0</v>
      </c>
      <c r="G408" s="2">
        <f t="shared" si="8"/>
        <v>50524162.91494</v>
      </c>
      <c r="H408" s="2">
        <f t="shared" si="9"/>
        <v>0.21000000089406967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2271692.3800000027</v>
      </c>
      <c r="E409" s="1">
        <v>0</v>
      </c>
      <c r="F409" s="1">
        <v>0</v>
      </c>
      <c r="G409" s="2">
        <f t="shared" si="8"/>
        <v>1853700.9820800021</v>
      </c>
      <c r="H409" s="2">
        <f t="shared" si="9"/>
        <v>0.38000000268220901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8304827</v>
      </c>
      <c r="D410" s="1">
        <f>'PR-RAS'!E415</f>
        <v>0</v>
      </c>
      <c r="E410" s="1">
        <v>0</v>
      </c>
      <c r="F410" s="1">
        <v>0</v>
      </c>
      <c r="G410" s="2">
        <f t="shared" si="8"/>
        <v>3396674.2429999998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7587585</v>
      </c>
      <c r="D412" s="1">
        <f>'PR-RAS'!E417</f>
        <v>15930549.149999999</v>
      </c>
      <c r="E412" s="1">
        <v>0</v>
      </c>
      <c r="F412" s="1">
        <v>0</v>
      </c>
      <c r="G412" s="2">
        <f t="shared" si="8"/>
        <v>16213408.836299999</v>
      </c>
      <c r="H412" s="2">
        <f t="shared" si="9"/>
        <v>0.14999999850988388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4735397</v>
      </c>
      <c r="D413" s="1">
        <f>'PR-RAS'!E418</f>
        <v>5315701.32</v>
      </c>
      <c r="E413" s="1">
        <v>0</v>
      </c>
      <c r="F413" s="1">
        <v>0</v>
      </c>
      <c r="G413" s="2">
        <f t="shared" si="8"/>
        <v>6331121.4516799999</v>
      </c>
      <c r="H413" s="2">
        <f t="shared" si="9"/>
        <v>0.32000000029802322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8502754</v>
      </c>
      <c r="D414" s="1">
        <f>'PR-RAS'!E420</f>
        <v>6581429.54</v>
      </c>
      <c r="E414" s="1">
        <v>0</v>
      </c>
      <c r="F414" s="1">
        <v>0</v>
      </c>
      <c r="G414" s="2">
        <f t="shared" si="8"/>
        <v>8947898.202039998</v>
      </c>
      <c r="H414" s="2">
        <f t="shared" si="9"/>
        <v>0.4599999999627471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8502754</v>
      </c>
      <c r="D478" s="1">
        <f>'PR-RAS'!E484</f>
        <v>6581429.54</v>
      </c>
      <c r="E478" s="1">
        <v>0</v>
      </c>
      <c r="F478" s="1">
        <v>0</v>
      </c>
      <c r="G478" s="2">
        <f t="shared" si="8"/>
        <v>10334497.439159999</v>
      </c>
      <c r="H478" s="2">
        <f t="shared" si="9"/>
        <v>0.4599999999627471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8502754</v>
      </c>
      <c r="D484" s="1">
        <f>'PR-RAS'!E490</f>
        <v>6581429.54</v>
      </c>
      <c r="E484" s="1">
        <v>0</v>
      </c>
      <c r="F484" s="1">
        <v>0</v>
      </c>
      <c r="G484" s="2">
        <f t="shared" si="8"/>
        <v>10464491.117639998</v>
      </c>
      <c r="H484" s="2">
        <f t="shared" si="9"/>
        <v>0.4599999999627471</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8502754</v>
      </c>
      <c r="D485" s="1">
        <f>'PR-RAS'!E491</f>
        <v>6581429.54</v>
      </c>
      <c r="E485" s="1">
        <v>0</v>
      </c>
      <c r="F485" s="1">
        <v>0</v>
      </c>
      <c r="G485" s="2">
        <f t="shared" si="8"/>
        <v>10486156.730719998</v>
      </c>
      <c r="H485" s="2">
        <f t="shared" si="9"/>
        <v>0.4599999999627471</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1076121</v>
      </c>
      <c r="D522" s="1">
        <f>'PR-RAS'!E528</f>
        <v>6468036.1699999999</v>
      </c>
      <c r="E522" s="1">
        <v>0</v>
      </c>
      <c r="F522" s="1">
        <v>0</v>
      </c>
      <c r="G522" s="2">
        <f t="shared" ref="G522:G809" si="10">(B522/1000)*(C522*1+D522*2)</f>
        <v>7300352.7301400006</v>
      </c>
      <c r="H522" s="2">
        <f t="shared" ref="H522:H809" si="11">ABS(C522-ROUND(C522,0))+ABS(D522-ROUND(D522,0))</f>
        <v>0.16999999992549419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1076121</v>
      </c>
      <c r="D587" s="1">
        <f>'PR-RAS'!E593</f>
        <v>6468036.1699999999</v>
      </c>
      <c r="E587" s="1">
        <v>0</v>
      </c>
      <c r="F587" s="1">
        <v>0</v>
      </c>
      <c r="G587" s="2">
        <f t="shared" si="10"/>
        <v>8211145.2972399993</v>
      </c>
      <c r="H587" s="2">
        <f t="shared" si="11"/>
        <v>0.16999999992549419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698892</v>
      </c>
      <c r="D593" s="1">
        <f>'PR-RAS'!E599</f>
        <v>5024830.24</v>
      </c>
      <c r="E593" s="1">
        <v>0</v>
      </c>
      <c r="F593" s="1">
        <v>0</v>
      </c>
      <c r="G593" s="2">
        <f t="shared" si="10"/>
        <v>6363143.0681600003</v>
      </c>
      <c r="H593" s="2">
        <f t="shared" si="11"/>
        <v>0.24000000022351742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698892</v>
      </c>
      <c r="D594" s="1">
        <f>'PR-RAS'!E600</f>
        <v>5024830.24</v>
      </c>
      <c r="E594" s="1">
        <v>0</v>
      </c>
      <c r="F594" s="1">
        <v>0</v>
      </c>
      <c r="G594" s="2">
        <f t="shared" si="10"/>
        <v>6373891.6206400003</v>
      </c>
      <c r="H594" s="2">
        <f t="shared" si="11"/>
        <v>0.24000000022351742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367000</v>
      </c>
      <c r="D599" s="1">
        <f>'PR-RAS'!E605</f>
        <v>250000</v>
      </c>
      <c r="E599" s="1">
        <v>0</v>
      </c>
      <c r="F599" s="1">
        <v>0</v>
      </c>
      <c r="G599" s="2">
        <f t="shared" si="10"/>
        <v>518466</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367000</v>
      </c>
      <c r="D600" s="1">
        <f>'PR-RAS'!E606</f>
        <v>250000</v>
      </c>
      <c r="E600" s="1">
        <v>0</v>
      </c>
      <c r="F600" s="1">
        <v>0</v>
      </c>
      <c r="G600" s="2">
        <f t="shared" si="10"/>
        <v>519333</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10229</v>
      </c>
      <c r="D611" s="1">
        <f>'PR-RAS'!E617</f>
        <v>1193205.93</v>
      </c>
      <c r="E611" s="1">
        <v>0</v>
      </c>
      <c r="F611" s="1">
        <v>0</v>
      </c>
      <c r="G611" s="2">
        <f t="shared" si="10"/>
        <v>1461950.9245999998</v>
      </c>
      <c r="H611" s="2">
        <f t="shared" si="11"/>
        <v>7.000000006519258E-2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10229</v>
      </c>
      <c r="D612" s="1">
        <f>'PR-RAS'!E618</f>
        <v>1193205.93</v>
      </c>
      <c r="E612" s="1">
        <v>0</v>
      </c>
      <c r="F612" s="1">
        <v>0</v>
      </c>
      <c r="G612" s="2">
        <f t="shared" si="10"/>
        <v>1464347.56546</v>
      </c>
      <c r="H612" s="2">
        <f t="shared" si="11"/>
        <v>7.000000006519258E-2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7426633</v>
      </c>
      <c r="D629" s="1">
        <f>'PR-RAS'!E635</f>
        <v>113393.37000000011</v>
      </c>
      <c r="E629" s="1">
        <v>0</v>
      </c>
      <c r="F629" s="1">
        <v>0</v>
      </c>
      <c r="G629" s="2">
        <f t="shared" si="10"/>
        <v>4806347.5967199998</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3350543</v>
      </c>
      <c r="D631" s="1">
        <f>'PR-RAS'!E637</f>
        <v>10777176.1</v>
      </c>
      <c r="E631" s="1">
        <v>0</v>
      </c>
      <c r="F631" s="1">
        <v>0</v>
      </c>
      <c r="G631" s="2">
        <f t="shared" si="10"/>
        <v>15690083.976</v>
      </c>
      <c r="H631" s="2">
        <f t="shared" si="11"/>
        <v>9.999999962747097E-2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40945689</v>
      </c>
      <c r="D633" s="1">
        <f>'PR-RAS'!E639</f>
        <v>50548237.130000003</v>
      </c>
      <c r="E633" s="1">
        <v>0</v>
      </c>
      <c r="F633" s="1">
        <v>0</v>
      </c>
      <c r="G633" s="2">
        <f t="shared" si="10"/>
        <v>89770647.180319995</v>
      </c>
      <c r="H633" s="2">
        <f t="shared" si="11"/>
        <v>0.13000000268220901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41823883</v>
      </c>
      <c r="D634" s="1">
        <f>'PR-RAS'!E640</f>
        <v>48163151.380000003</v>
      </c>
      <c r="E634" s="1">
        <v>0</v>
      </c>
      <c r="F634" s="1">
        <v>0</v>
      </c>
      <c r="G634" s="2">
        <f t="shared" si="10"/>
        <v>87449067.58608</v>
      </c>
      <c r="H634" s="2">
        <f t="shared" si="11"/>
        <v>0.38000000268220901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2385085.75</v>
      </c>
      <c r="E635" s="1">
        <v>0</v>
      </c>
      <c r="F635" s="1">
        <v>0</v>
      </c>
      <c r="G635" s="2">
        <f t="shared" si="10"/>
        <v>3024288.7310000001</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878194</v>
      </c>
      <c r="D636" s="1">
        <f>'PR-RAS'!E642</f>
        <v>0</v>
      </c>
      <c r="E636" s="1">
        <v>0</v>
      </c>
      <c r="F636" s="1">
        <v>0</v>
      </c>
      <c r="G636" s="2">
        <f t="shared" si="10"/>
        <v>557653.19000000006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4237042</v>
      </c>
      <c r="D638" s="1">
        <f>'PR-RAS'!E644</f>
        <v>5153373.0499999989</v>
      </c>
      <c r="E638" s="1">
        <v>0</v>
      </c>
      <c r="F638" s="1">
        <v>0</v>
      </c>
      <c r="G638" s="2">
        <f t="shared" si="10"/>
        <v>9264393.0196999982</v>
      </c>
      <c r="H638" s="2">
        <f t="shared" si="11"/>
        <v>4.999999888241291E-2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5115236</v>
      </c>
      <c r="D640" s="1">
        <f>'PR-RAS'!E646</f>
        <v>2768287.2999999989</v>
      </c>
      <c r="E640" s="1">
        <v>0</v>
      </c>
      <c r="F640" s="1">
        <v>0</v>
      </c>
      <c r="G640" s="2">
        <f t="shared" si="10"/>
        <v>6806506.9733999986</v>
      </c>
      <c r="H640" s="2">
        <f t="shared" si="11"/>
        <v>0.29999999888241291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139588</v>
      </c>
      <c r="D642" s="1">
        <f>'PR-RAS'!E649</f>
        <v>444817.72</v>
      </c>
      <c r="E642" s="1">
        <v>0</v>
      </c>
      <c r="F642" s="1">
        <v>0</v>
      </c>
      <c r="G642" s="2">
        <f t="shared" si="10"/>
        <v>659732.22503999993</v>
      </c>
      <c r="H642" s="2">
        <f t="shared" si="11"/>
        <v>0.28000000002793968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49839271</v>
      </c>
      <c r="D643" s="1">
        <f>'PR-RAS'!E650</f>
        <v>70836212.200000003</v>
      </c>
      <c r="E643" s="1">
        <v>0</v>
      </c>
      <c r="F643" s="1">
        <v>0</v>
      </c>
      <c r="G643" s="2">
        <f t="shared" si="10"/>
        <v>122950508.44680001</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49534041</v>
      </c>
      <c r="D644" s="1">
        <f>'PR-RAS'!E651</f>
        <v>70787521.370000005</v>
      </c>
      <c r="E644" s="1">
        <v>0</v>
      </c>
      <c r="F644" s="1">
        <v>0</v>
      </c>
      <c r="G644" s="2">
        <f t="shared" si="10"/>
        <v>122883140.84482001</v>
      </c>
      <c r="H644" s="2">
        <f t="shared" si="11"/>
        <v>0.37000000476837158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444818</v>
      </c>
      <c r="D645" s="1">
        <f>'PR-RAS'!E652</f>
        <v>493508.54999999702</v>
      </c>
      <c r="E645" s="1">
        <v>0</v>
      </c>
      <c r="F645" s="1">
        <v>0</v>
      </c>
      <c r="G645" s="2">
        <f t="shared" si="10"/>
        <v>922101.80439999618</v>
      </c>
      <c r="H645" s="2">
        <f t="shared" si="11"/>
        <v>0.45000000298023224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20</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20</v>
      </c>
      <c r="E648" s="1">
        <v>0</v>
      </c>
      <c r="F648" s="1">
        <v>0</v>
      </c>
      <c r="G648" s="2">
        <f t="shared" si="10"/>
        <v>38.82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3240</v>
      </c>
      <c r="D653" s="1">
        <f>'PR-RAS'!E660</f>
        <v>0</v>
      </c>
      <c r="E653" s="1">
        <v>0</v>
      </c>
      <c r="F653" s="1">
        <v>0</v>
      </c>
      <c r="G653" s="2">
        <f t="shared" si="10"/>
        <v>2112.48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2777744</v>
      </c>
      <c r="D654" s="1">
        <f>'PR-RAS'!E661</f>
        <v>22100</v>
      </c>
      <c r="E654" s="1">
        <v>0</v>
      </c>
      <c r="F654" s="1">
        <v>0</v>
      </c>
      <c r="G654" s="2">
        <f t="shared" si="10"/>
        <v>1842729.432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386017</v>
      </c>
      <c r="D655" s="1">
        <f>'PR-RAS'!E662</f>
        <v>101050</v>
      </c>
      <c r="E655" s="1">
        <v>0</v>
      </c>
      <c r="F655" s="1">
        <v>0</v>
      </c>
      <c r="G655" s="2">
        <f t="shared" si="10"/>
        <v>384628.51800000004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1570466</v>
      </c>
      <c r="D658" s="1">
        <f>'PR-RAS'!E665</f>
        <v>1440095.08</v>
      </c>
      <c r="E658" s="1">
        <v>0</v>
      </c>
      <c r="F658" s="1">
        <v>0</v>
      </c>
      <c r="G658" s="2">
        <f t="shared" si="10"/>
        <v>2924081.09712</v>
      </c>
      <c r="H658" s="2">
        <f t="shared" si="11"/>
        <v>8.0000000074505806E-2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261812</v>
      </c>
      <c r="D662" s="1">
        <f>'PR-RAS'!E669</f>
        <v>0</v>
      </c>
      <c r="E662" s="1">
        <v>0</v>
      </c>
      <c r="F662" s="1">
        <v>0</v>
      </c>
      <c r="G662" s="2">
        <f t="shared" si="10"/>
        <v>173057.73200000002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750</v>
      </c>
      <c r="D663" s="1">
        <f>'PR-RAS'!E670</f>
        <v>0</v>
      </c>
      <c r="E663" s="1">
        <v>0</v>
      </c>
      <c r="F663" s="1">
        <v>0</v>
      </c>
      <c r="G663" s="2">
        <f t="shared" si="10"/>
        <v>496.5</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271759</v>
      </c>
      <c r="D666" s="1">
        <f>'PR-RAS'!E673</f>
        <v>537130.85</v>
      </c>
      <c r="E666" s="1">
        <v>0</v>
      </c>
      <c r="F666" s="1">
        <v>0</v>
      </c>
      <c r="G666" s="2">
        <f t="shared" si="10"/>
        <v>895103.76549999998</v>
      </c>
      <c r="H666" s="2">
        <f t="shared" si="11"/>
        <v>0.15000000002328306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281170</v>
      </c>
      <c r="D667" s="1">
        <f>'PR-RAS'!E674</f>
        <v>212001.53</v>
      </c>
      <c r="E667" s="1">
        <v>0</v>
      </c>
      <c r="F667" s="1">
        <v>0</v>
      </c>
      <c r="G667" s="2">
        <f t="shared" si="10"/>
        <v>469645.25796000008</v>
      </c>
      <c r="H667" s="2">
        <f t="shared" si="11"/>
        <v>0.47000000000116415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2348813</v>
      </c>
      <c r="D691" s="1">
        <f>'PR-RAS'!E698</f>
        <v>5819753.6500000004</v>
      </c>
      <c r="E691" s="1">
        <v>0</v>
      </c>
      <c r="F691" s="1">
        <v>0</v>
      </c>
      <c r="G691" s="2">
        <f t="shared" si="10"/>
        <v>9651941.0069999993</v>
      </c>
      <c r="H691" s="2">
        <f t="shared" si="11"/>
        <v>0.34999999962747097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24263</v>
      </c>
      <c r="D709" s="1">
        <f>'PR-RAS'!E716</f>
        <v>18000</v>
      </c>
      <c r="E709" s="1">
        <v>0</v>
      </c>
      <c r="F709" s="1">
        <v>0</v>
      </c>
      <c r="G709" s="2">
        <f t="shared" si="10"/>
        <v>42666.203999999998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37294</v>
      </c>
      <c r="D710" s="1">
        <f>'PR-RAS'!E717</f>
        <v>7854.17</v>
      </c>
      <c r="E710" s="1">
        <v>0</v>
      </c>
      <c r="F710" s="1">
        <v>0</v>
      </c>
      <c r="G710" s="2">
        <f t="shared" si="10"/>
        <v>37578.659059999998</v>
      </c>
      <c r="H710" s="2">
        <f t="shared" si="11"/>
        <v>0.17000000000007276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162582</v>
      </c>
      <c r="D711" s="1">
        <f>'PR-RAS'!E718</f>
        <v>145202</v>
      </c>
      <c r="E711" s="1">
        <v>0</v>
      </c>
      <c r="F711" s="1">
        <v>0</v>
      </c>
      <c r="G711" s="2">
        <f t="shared" si="10"/>
        <v>321620.06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224040</v>
      </c>
      <c r="D714" s="1">
        <f>'PR-RAS'!E721</f>
        <v>20901.2</v>
      </c>
      <c r="E714" s="1">
        <v>0</v>
      </c>
      <c r="F714" s="1">
        <v>0</v>
      </c>
      <c r="G714" s="2">
        <f t="shared" si="10"/>
        <v>189545.6312</v>
      </c>
      <c r="H714" s="2">
        <f t="shared" si="11"/>
        <v>0.2000000000007276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1718</v>
      </c>
      <c r="D715" s="1">
        <f>'PR-RAS'!E722</f>
        <v>33117.839999999997</v>
      </c>
      <c r="E715" s="1">
        <v>0</v>
      </c>
      <c r="F715" s="1">
        <v>0</v>
      </c>
      <c r="G715" s="2">
        <f t="shared" si="10"/>
        <v>48518.92751999999</v>
      </c>
      <c r="H715" s="2">
        <f t="shared" si="11"/>
        <v>0.16000000000349246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23395</v>
      </c>
      <c r="D718" s="1">
        <f>'PR-RAS'!E725</f>
        <v>33589.870000000003</v>
      </c>
      <c r="E718" s="1">
        <v>0</v>
      </c>
      <c r="F718" s="1">
        <v>0</v>
      </c>
      <c r="G718" s="2">
        <f t="shared" si="10"/>
        <v>64942.088580000003</v>
      </c>
      <c r="H718" s="2">
        <f t="shared" si="11"/>
        <v>0.12999999999738066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36019</v>
      </c>
      <c r="D719" s="1">
        <f>'PR-RAS'!E726</f>
        <v>36018.699999999997</v>
      </c>
      <c r="E719" s="1">
        <v>0</v>
      </c>
      <c r="F719" s="1">
        <v>0</v>
      </c>
      <c r="G719" s="2">
        <f t="shared" si="10"/>
        <v>77584.49519999999</v>
      </c>
      <c r="H719" s="2">
        <f t="shared" si="11"/>
        <v>0.30000000000291038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146608</v>
      </c>
      <c r="D732" s="1">
        <f>'PR-RAS'!E739</f>
        <v>229145.32</v>
      </c>
      <c r="E732" s="1">
        <v>0</v>
      </c>
      <c r="F732" s="1">
        <v>0</v>
      </c>
      <c r="G732" s="2">
        <f t="shared" si="10"/>
        <v>442180.90584000002</v>
      </c>
      <c r="H732" s="2">
        <f t="shared" si="11"/>
        <v>0.32000000000698492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70759</v>
      </c>
      <c r="D735" s="1">
        <f>'PR-RAS'!E742</f>
        <v>59201.64</v>
      </c>
      <c r="E735" s="1">
        <v>0</v>
      </c>
      <c r="F735" s="1">
        <v>0</v>
      </c>
      <c r="G735" s="2">
        <f t="shared" si="10"/>
        <v>138845.11351999998</v>
      </c>
      <c r="H735" s="2">
        <f t="shared" si="11"/>
        <v>0.36000000000058208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224135</v>
      </c>
      <c r="D764" s="1">
        <f>'PR-RAS'!E771</f>
        <v>0</v>
      </c>
      <c r="E764" s="1">
        <v>0</v>
      </c>
      <c r="F764" s="1">
        <v>0</v>
      </c>
      <c r="G764" s="2">
        <f t="shared" si="10"/>
        <v>171015.005</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14424</v>
      </c>
      <c r="D766" s="1">
        <f>'PR-RAS'!E773</f>
        <v>0</v>
      </c>
      <c r="E766" s="1">
        <v>0</v>
      </c>
      <c r="F766" s="1">
        <v>0</v>
      </c>
      <c r="G766" s="2">
        <f t="shared" si="10"/>
        <v>11034.36</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560189</v>
      </c>
      <c r="D809" s="1">
        <f>'PR-RAS'!E816</f>
        <v>542944.89</v>
      </c>
      <c r="E809" s="1">
        <v>0</v>
      </c>
      <c r="F809" s="1">
        <v>0</v>
      </c>
      <c r="G809" s="2">
        <f t="shared" si="10"/>
        <v>1330031.6542400001</v>
      </c>
      <c r="H809" s="2">
        <f t="shared" si="11"/>
        <v>0.10999999998603016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56700</v>
      </c>
      <c r="D812" s="1">
        <f>'PR-RAS'!E819</f>
        <v>138600</v>
      </c>
      <c r="E812" s="1">
        <v>0</v>
      </c>
      <c r="F812" s="1">
        <v>0</v>
      </c>
      <c r="G812" s="2">
        <f t="shared" si="18"/>
        <v>270792.90000000002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54202</v>
      </c>
      <c r="D815" s="1">
        <f>'PR-RAS'!E822</f>
        <v>120772.8</v>
      </c>
      <c r="E815" s="1">
        <v>0</v>
      </c>
      <c r="F815" s="1">
        <v>0</v>
      </c>
      <c r="G815" s="2">
        <f t="shared" si="18"/>
        <v>240738.54639999996</v>
      </c>
      <c r="H815" s="2">
        <f t="shared" si="19"/>
        <v>0.19999999999708962</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6930</v>
      </c>
      <c r="E816" s="1">
        <v>0</v>
      </c>
      <c r="F816" s="1">
        <v>0</v>
      </c>
      <c r="G816" s="2">
        <f t="shared" si="18"/>
        <v>11295.9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395300</v>
      </c>
      <c r="E821" s="1">
        <v>0</v>
      </c>
      <c r="F821" s="1">
        <v>0</v>
      </c>
      <c r="G821" s="2">
        <f t="shared" si="18"/>
        <v>648292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6720</v>
      </c>
      <c r="E823" s="1">
        <v>0</v>
      </c>
      <c r="F823" s="1">
        <v>0</v>
      </c>
      <c r="G823" s="2">
        <f t="shared" si="18"/>
        <v>11047.679999999998</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8502754</v>
      </c>
      <c r="D872" s="1">
        <f>'PR-RAS'!E879</f>
        <v>6581429.54</v>
      </c>
      <c r="E872" s="1">
        <v>0</v>
      </c>
      <c r="F872" s="1">
        <v>0</v>
      </c>
      <c r="G872" s="2">
        <f t="shared" si="18"/>
        <v>18870748.992679998</v>
      </c>
      <c r="H872" s="2">
        <f t="shared" si="19"/>
        <v>0.4599999999627471</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698892</v>
      </c>
      <c r="D940" s="1">
        <f>'PR-RAS'!E947</f>
        <v>5024830.24</v>
      </c>
      <c r="E940" s="1">
        <v>0</v>
      </c>
      <c r="F940" s="1">
        <v>0</v>
      </c>
      <c r="G940" s="2">
        <f t="shared" si="18"/>
        <v>10092890.778720001</v>
      </c>
      <c r="H940" s="2">
        <f t="shared" si="19"/>
        <v>0.24000000022351742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250000</v>
      </c>
      <c r="E946" s="1">
        <v>0</v>
      </c>
      <c r="F946" s="1">
        <v>0</v>
      </c>
      <c r="G946" s="2">
        <f t="shared" si="18"/>
        <v>472500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367000</v>
      </c>
      <c r="D947" s="1">
        <f>'PR-RAS'!E954</f>
        <v>0</v>
      </c>
      <c r="E947" s="1">
        <v>0</v>
      </c>
      <c r="F947" s="1">
        <v>0</v>
      </c>
      <c r="G947" s="2">
        <f t="shared" si="18"/>
        <v>347182</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10229</v>
      </c>
      <c r="D961" s="1">
        <f>'PR-RAS'!E968</f>
        <v>1193205.93</v>
      </c>
      <c r="E961" s="1">
        <v>0</v>
      </c>
      <c r="F961" s="1">
        <v>0</v>
      </c>
      <c r="G961" s="2">
        <f t="shared" si="18"/>
        <v>2300775.2256</v>
      </c>
      <c r="H961" s="2">
        <f t="shared" si="19"/>
        <v>7.000000006519258E-2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241536329</v>
      </c>
      <c r="D984" s="6">
        <f>BILANCA!E6</f>
        <v>247529366.30000001</v>
      </c>
      <c r="E984" s="6">
        <v>0</v>
      </c>
      <c r="F984" s="6">
        <v>0</v>
      </c>
      <c r="G984" s="7">
        <f t="shared" ref="G984:G1241" si="22">B984/1000*C984+B984/500*D984</f>
        <v>736595.06160000002</v>
      </c>
      <c r="H984" s="7">
        <f t="shared" si="19"/>
        <v>0.30000001192092896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198749081</v>
      </c>
      <c r="D985" s="1">
        <f>BILANCA!E7</f>
        <v>208857297.94</v>
      </c>
      <c r="E985" s="1">
        <v>0</v>
      </c>
      <c r="F985" s="1">
        <v>0</v>
      </c>
      <c r="G985" s="2">
        <f t="shared" si="22"/>
        <v>1232927.3537599999</v>
      </c>
      <c r="H985" s="2">
        <f t="shared" si="19"/>
        <v>6.0000002384185791E-2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27669381</v>
      </c>
      <c r="D986" s="1">
        <f>BILANCA!E8</f>
        <v>30730395.309999999</v>
      </c>
      <c r="E986" s="1">
        <v>0</v>
      </c>
      <c r="F986" s="1">
        <v>0</v>
      </c>
      <c r="G986" s="2">
        <f t="shared" si="22"/>
        <v>267390.51486</v>
      </c>
      <c r="H986" s="2">
        <f t="shared" si="19"/>
        <v>0.30999999865889549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27385323</v>
      </c>
      <c r="D987" s="1">
        <f>BILANCA!E9</f>
        <v>30446337.309999999</v>
      </c>
      <c r="E987" s="1">
        <v>0</v>
      </c>
      <c r="F987" s="1">
        <v>0</v>
      </c>
      <c r="G987" s="2">
        <f t="shared" si="22"/>
        <v>353111.99047999998</v>
      </c>
      <c r="H987" s="2">
        <f t="shared" si="19"/>
        <v>0.30999999865889549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288883</v>
      </c>
      <c r="D988" s="1">
        <f>BILANCA!E10</f>
        <v>288883.05</v>
      </c>
      <c r="E988" s="1">
        <v>0</v>
      </c>
      <c r="F988" s="1">
        <v>0</v>
      </c>
      <c r="G988" s="2">
        <f t="shared" si="22"/>
        <v>4333.2455</v>
      </c>
      <c r="H988" s="2">
        <f t="shared" si="19"/>
        <v>4.9999999988358468E-2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4825</v>
      </c>
      <c r="D989" s="1">
        <f>BILANCA!E11</f>
        <v>4825.05</v>
      </c>
      <c r="E989" s="1">
        <v>0</v>
      </c>
      <c r="F989" s="1">
        <v>0</v>
      </c>
      <c r="G989" s="2">
        <f t="shared" si="22"/>
        <v>86.8506</v>
      </c>
      <c r="H989" s="2">
        <f t="shared" si="19"/>
        <v>5.0000000000181899E-2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164018155</v>
      </c>
      <c r="D990" s="1">
        <f>BILANCA!E12</f>
        <v>172834401.94999999</v>
      </c>
      <c r="E990" s="1">
        <v>0</v>
      </c>
      <c r="F990" s="1">
        <v>0</v>
      </c>
      <c r="G990" s="2">
        <f t="shared" si="22"/>
        <v>3567808.7122999998</v>
      </c>
      <c r="H990" s="2">
        <f t="shared" si="19"/>
        <v>5.0000011920928955E-2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163269645</v>
      </c>
      <c r="D991" s="1">
        <f>BILANCA!E13</f>
        <v>171830019.22</v>
      </c>
      <c r="E991" s="1">
        <v>0</v>
      </c>
      <c r="F991" s="1">
        <v>0</v>
      </c>
      <c r="G991" s="2">
        <f t="shared" si="22"/>
        <v>4055437.4675200004</v>
      </c>
      <c r="H991" s="2">
        <f t="shared" si="19"/>
        <v>0.2199999988079071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3426413</v>
      </c>
      <c r="D992" s="1">
        <f>BILANCA!E14</f>
        <v>3426413.22</v>
      </c>
      <c r="E992" s="1">
        <v>0</v>
      </c>
      <c r="F992" s="1">
        <v>0</v>
      </c>
      <c r="G992" s="2">
        <f t="shared" si="22"/>
        <v>92513.154959999985</v>
      </c>
      <c r="H992" s="2">
        <f t="shared" si="19"/>
        <v>0.22000000020489097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117087787</v>
      </c>
      <c r="D993" s="1">
        <f>BILANCA!E15</f>
        <v>117819238.42</v>
      </c>
      <c r="E993" s="1">
        <v>0</v>
      </c>
      <c r="F993" s="1">
        <v>0</v>
      </c>
      <c r="G993" s="2">
        <f t="shared" si="22"/>
        <v>3527262.6384000001</v>
      </c>
      <c r="H993" s="2">
        <f t="shared" si="19"/>
        <v>0.42000000178813934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26791406</v>
      </c>
      <c r="D994" s="1">
        <f>BILANCA!E16</f>
        <v>27081977.379999999</v>
      </c>
      <c r="E994" s="1">
        <v>0</v>
      </c>
      <c r="F994" s="1">
        <v>0</v>
      </c>
      <c r="G994" s="2">
        <f t="shared" si="22"/>
        <v>890508.96835999982</v>
      </c>
      <c r="H994" s="2">
        <f t="shared" si="19"/>
        <v>0.37999999895691872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48504134</v>
      </c>
      <c r="D995" s="1">
        <f>BILANCA!E17</f>
        <v>57235628.880000003</v>
      </c>
      <c r="E995" s="1">
        <v>0</v>
      </c>
      <c r="F995" s="1">
        <v>0</v>
      </c>
      <c r="G995" s="2">
        <f t="shared" si="22"/>
        <v>1955704.7011200001</v>
      </c>
      <c r="H995" s="2">
        <f t="shared" si="19"/>
        <v>0.11999999731779099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32540095</v>
      </c>
      <c r="D996" s="1">
        <f>BILANCA!E18</f>
        <v>33733238.68</v>
      </c>
      <c r="E996" s="1">
        <v>0</v>
      </c>
      <c r="F996" s="1">
        <v>0</v>
      </c>
      <c r="G996" s="2">
        <f t="shared" si="22"/>
        <v>1300085.44068</v>
      </c>
      <c r="H996" s="2">
        <f t="shared" si="19"/>
        <v>0.32000000029802322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70700</v>
      </c>
      <c r="D997" s="1">
        <f>BILANCA!E19</f>
        <v>370794.60000000056</v>
      </c>
      <c r="E997" s="1">
        <v>0</v>
      </c>
      <c r="F997" s="1">
        <v>0</v>
      </c>
      <c r="G997" s="2">
        <f t="shared" si="22"/>
        <v>11372.048800000015</v>
      </c>
      <c r="H997" s="2">
        <f t="shared" si="19"/>
        <v>0.39999999944120646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1900689</v>
      </c>
      <c r="D998" s="1">
        <f>BILANCA!E20</f>
        <v>2790930.24</v>
      </c>
      <c r="E998" s="1">
        <v>0</v>
      </c>
      <c r="F998" s="1">
        <v>0</v>
      </c>
      <c r="G998" s="2">
        <f t="shared" si="22"/>
        <v>112238.24220000001</v>
      </c>
      <c r="H998" s="2">
        <f t="shared" si="19"/>
        <v>0.24000000022351742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117045</v>
      </c>
      <c r="D999" s="1">
        <f>BILANCA!E21</f>
        <v>103830.51</v>
      </c>
      <c r="E999" s="1">
        <v>0</v>
      </c>
      <c r="F999" s="1">
        <v>0</v>
      </c>
      <c r="G999" s="2">
        <f t="shared" si="22"/>
        <v>5195.2963200000004</v>
      </c>
      <c r="H999" s="2">
        <f t="shared" si="19"/>
        <v>0.49000000000523869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708684</v>
      </c>
      <c r="D1000" s="1">
        <f>BILANCA!E22</f>
        <v>708684.34</v>
      </c>
      <c r="E1000" s="1">
        <v>0</v>
      </c>
      <c r="F1000" s="1">
        <v>0</v>
      </c>
      <c r="G1000" s="2">
        <f t="shared" si="22"/>
        <v>36142.895560000004</v>
      </c>
      <c r="H1000" s="2">
        <f t="shared" si="19"/>
        <v>0.33999999996740371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62420</v>
      </c>
      <c r="D1001" s="1">
        <f>BILANCA!E23</f>
        <v>62420</v>
      </c>
      <c r="E1001" s="1">
        <v>0</v>
      </c>
      <c r="F1001" s="1">
        <v>0</v>
      </c>
      <c r="G1001" s="2">
        <f t="shared" si="22"/>
        <v>3370.68</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35196</v>
      </c>
      <c r="D1002" s="1">
        <f>BILANCA!E24</f>
        <v>145195.6</v>
      </c>
      <c r="E1002" s="1">
        <v>0</v>
      </c>
      <c r="F1002" s="1">
        <v>0</v>
      </c>
      <c r="G1002" s="2">
        <f t="shared" si="22"/>
        <v>6186.1568000000007</v>
      </c>
      <c r="H1002" s="2">
        <f t="shared" si="19"/>
        <v>0.39999999999417923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103367</v>
      </c>
      <c r="D1003" s="1">
        <f>BILANCA!E25</f>
        <v>103367.02</v>
      </c>
      <c r="E1003" s="1">
        <v>0</v>
      </c>
      <c r="F1003" s="1">
        <v>0</v>
      </c>
      <c r="G1003" s="2">
        <f t="shared" si="22"/>
        <v>6202.0208000000002</v>
      </c>
      <c r="H1003" s="2">
        <f t="shared" si="19"/>
        <v>2.0000000004074536E-2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4298502</v>
      </c>
      <c r="D1004" s="1">
        <f>BILANCA!E26</f>
        <v>4633626.25</v>
      </c>
      <c r="E1004" s="1">
        <v>0</v>
      </c>
      <c r="F1004" s="1">
        <v>0</v>
      </c>
      <c r="G1004" s="2">
        <f t="shared" si="22"/>
        <v>284880.84450000001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7155203</v>
      </c>
      <c r="D1006" s="1">
        <f>BILANCA!E28</f>
        <v>8177259.3600000003</v>
      </c>
      <c r="E1006" s="1">
        <v>0</v>
      </c>
      <c r="F1006" s="1">
        <v>0</v>
      </c>
      <c r="G1006" s="2">
        <f t="shared" si="22"/>
        <v>540723.59956</v>
      </c>
      <c r="H1006" s="2">
        <f t="shared" si="19"/>
        <v>0.36000000033527613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350703</v>
      </c>
      <c r="D1007" s="1">
        <f>BILANCA!E29</f>
        <v>36049.579999999987</v>
      </c>
      <c r="E1007" s="1">
        <v>0</v>
      </c>
      <c r="F1007" s="1">
        <v>0</v>
      </c>
      <c r="G1007" s="2">
        <f t="shared" si="22"/>
        <v>10147.251839999999</v>
      </c>
      <c r="H1007" s="2">
        <f t="shared" si="19"/>
        <v>0.42000000001280569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678720</v>
      </c>
      <c r="D1008" s="1">
        <f>BILANCA!E30</f>
        <v>165359.29999999999</v>
      </c>
      <c r="E1008" s="1">
        <v>0</v>
      </c>
      <c r="F1008" s="1">
        <v>0</v>
      </c>
      <c r="G1008" s="2">
        <f t="shared" si="22"/>
        <v>25235.965</v>
      </c>
      <c r="H1008" s="2">
        <f t="shared" si="19"/>
        <v>0.29999999998835847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328017</v>
      </c>
      <c r="D1012" s="1">
        <f>BILANCA!E34</f>
        <v>129309.72</v>
      </c>
      <c r="E1012" s="1">
        <v>0</v>
      </c>
      <c r="F1012" s="1">
        <v>0</v>
      </c>
      <c r="G1012" s="2">
        <f t="shared" si="22"/>
        <v>17012.456760000001</v>
      </c>
      <c r="H1012" s="2">
        <f t="shared" si="19"/>
        <v>0.27999999999883585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322870</v>
      </c>
      <c r="D1013" s="1">
        <f>BILANCA!E35</f>
        <v>448091.66</v>
      </c>
      <c r="E1013" s="1">
        <v>0</v>
      </c>
      <c r="F1013" s="1">
        <v>0</v>
      </c>
      <c r="G1013" s="2">
        <f t="shared" si="22"/>
        <v>36571.599600000001</v>
      </c>
      <c r="H1013" s="2">
        <f t="shared" si="19"/>
        <v>0.34000000002561137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275000</v>
      </c>
      <c r="D1014" s="1">
        <f>BILANCA!E36</f>
        <v>337535.73</v>
      </c>
      <c r="E1014" s="1">
        <v>0</v>
      </c>
      <c r="F1014" s="1">
        <v>0</v>
      </c>
      <c r="G1014" s="2">
        <f t="shared" si="22"/>
        <v>29452.215259999997</v>
      </c>
      <c r="H1014" s="2">
        <f t="shared" si="19"/>
        <v>0.27000000001862645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47870</v>
      </c>
      <c r="D1016" s="1">
        <f>BILANCA!E38</f>
        <v>110555.93</v>
      </c>
      <c r="E1016" s="1">
        <v>0</v>
      </c>
      <c r="F1016" s="1">
        <v>0</v>
      </c>
      <c r="G1016" s="2">
        <f t="shared" si="22"/>
        <v>8876.4013799999993</v>
      </c>
      <c r="H1016" s="2">
        <f t="shared" si="19"/>
        <v>7.0000000006984919E-2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4237</v>
      </c>
      <c r="D1023" s="1">
        <f>BILANCA!E45</f>
        <v>149446.8900000006</v>
      </c>
      <c r="E1023" s="1">
        <v>0</v>
      </c>
      <c r="F1023" s="1">
        <v>0</v>
      </c>
      <c r="G1023" s="2">
        <f t="shared" si="22"/>
        <v>12125.231200000047</v>
      </c>
      <c r="H1023" s="2">
        <f t="shared" si="19"/>
        <v>0.10999999940395355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1174344</v>
      </c>
      <c r="D1025" s="1">
        <f>BILANCA!E47</f>
        <v>1205000.7</v>
      </c>
      <c r="E1025" s="1">
        <v>0</v>
      </c>
      <c r="F1025" s="1">
        <v>0</v>
      </c>
      <c r="G1025" s="2">
        <f t="shared" si="22"/>
        <v>150542.5068</v>
      </c>
      <c r="H1025" s="2">
        <f t="shared" si="19"/>
        <v>0.30000000004656613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6011754</v>
      </c>
      <c r="D1026" s="1">
        <f>BILANCA!E48</f>
        <v>6811272.6299999999</v>
      </c>
      <c r="E1026" s="1">
        <v>0</v>
      </c>
      <c r="F1026" s="1">
        <v>0</v>
      </c>
      <c r="G1026" s="2">
        <f t="shared" si="22"/>
        <v>844274.86817999999</v>
      </c>
      <c r="H1026" s="2">
        <f t="shared" si="19"/>
        <v>0.37000000011175871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1836454</v>
      </c>
      <c r="D1027" s="1">
        <f>BILANCA!E49</f>
        <v>1836453.89</v>
      </c>
      <c r="E1027" s="1">
        <v>0</v>
      </c>
      <c r="F1027" s="1">
        <v>0</v>
      </c>
      <c r="G1027" s="2">
        <f t="shared" si="22"/>
        <v>242411.91831999997</v>
      </c>
      <c r="H1027" s="2">
        <f t="shared" si="19"/>
        <v>0.11000000010244548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9018315</v>
      </c>
      <c r="D1028" s="1">
        <f>BILANCA!E50</f>
        <v>9703280.3300000001</v>
      </c>
      <c r="E1028" s="1">
        <v>0</v>
      </c>
      <c r="F1028" s="1">
        <v>0</v>
      </c>
      <c r="G1028" s="2">
        <f t="shared" si="22"/>
        <v>1279119.4047000001</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5000</v>
      </c>
      <c r="D1029" s="1">
        <f>BILANCA!E51</f>
        <v>5000</v>
      </c>
      <c r="E1029" s="1">
        <v>0</v>
      </c>
      <c r="F1029" s="1">
        <v>0</v>
      </c>
      <c r="G1029" s="2">
        <f t="shared" si="22"/>
        <v>690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89370</v>
      </c>
      <c r="D1032" s="1">
        <f>BILANCA!E54</f>
        <v>89370.03</v>
      </c>
      <c r="E1032" s="1">
        <v>0</v>
      </c>
      <c r="F1032" s="1">
        <v>0</v>
      </c>
      <c r="G1032" s="2">
        <f t="shared" si="22"/>
        <v>13137.392940000002</v>
      </c>
      <c r="H1032" s="2">
        <f t="shared" si="19"/>
        <v>2.9999999998835847E-2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89370</v>
      </c>
      <c r="D1033" s="1">
        <f>BILANCA!E55</f>
        <v>89370.03</v>
      </c>
      <c r="E1033" s="1">
        <v>0</v>
      </c>
      <c r="F1033" s="1">
        <v>0</v>
      </c>
      <c r="G1033" s="2">
        <f t="shared" si="22"/>
        <v>13405.503000000001</v>
      </c>
      <c r="H1033" s="2">
        <f t="shared" si="19"/>
        <v>2.9999999998835847E-2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7056545</v>
      </c>
      <c r="D1034" s="1">
        <f>BILANCA!E56</f>
        <v>5287500.68</v>
      </c>
      <c r="E1034" s="1">
        <v>0</v>
      </c>
      <c r="F1034" s="1">
        <v>0</v>
      </c>
      <c r="G1034" s="2">
        <f t="shared" si="22"/>
        <v>899208.86436000001</v>
      </c>
      <c r="H1034" s="2">
        <f t="shared" si="19"/>
        <v>0.32000000029802322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7056545</v>
      </c>
      <c r="D1035" s="1">
        <f>BILANCA!E57</f>
        <v>5287500.68</v>
      </c>
      <c r="E1035" s="1">
        <v>0</v>
      </c>
      <c r="F1035" s="1">
        <v>0</v>
      </c>
      <c r="G1035" s="2">
        <f t="shared" si="22"/>
        <v>916840.41071999993</v>
      </c>
      <c r="H1035" s="2">
        <f t="shared" si="19"/>
        <v>0.32000000029802322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42787248</v>
      </c>
      <c r="D1046" s="1">
        <f>BILANCA!E68</f>
        <v>38672068.359999999</v>
      </c>
      <c r="E1046" s="1">
        <v>0</v>
      </c>
      <c r="F1046" s="1">
        <v>0</v>
      </c>
      <c r="G1046" s="2">
        <f t="shared" si="22"/>
        <v>7568277.2373599997</v>
      </c>
      <c r="H1046" s="2">
        <f t="shared" si="19"/>
        <v>0.35999999940395355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444818</v>
      </c>
      <c r="D1047" s="1">
        <f>BILANCA!E69</f>
        <v>493508.55</v>
      </c>
      <c r="E1047" s="1">
        <v>0</v>
      </c>
      <c r="F1047" s="1">
        <v>0</v>
      </c>
      <c r="G1047" s="2">
        <f t="shared" si="22"/>
        <v>91637.446400000001</v>
      </c>
      <c r="H1047" s="2">
        <f t="shared" si="19"/>
        <v>0.45000000001164153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427884</v>
      </c>
      <c r="D1048" s="1">
        <f>BILANCA!E70</f>
        <v>485360.54</v>
      </c>
      <c r="E1048" s="1">
        <v>0</v>
      </c>
      <c r="F1048" s="1">
        <v>0</v>
      </c>
      <c r="G1048" s="2">
        <f t="shared" si="22"/>
        <v>90909.330199999997</v>
      </c>
      <c r="H1048" s="2">
        <f t="shared" si="19"/>
        <v>0.46000000002095476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427664</v>
      </c>
      <c r="D1050" s="1">
        <f>BILANCA!E72</f>
        <v>484859.92</v>
      </c>
      <c r="E1050" s="1">
        <v>0</v>
      </c>
      <c r="F1050" s="1">
        <v>0</v>
      </c>
      <c r="G1050" s="2">
        <f t="shared" si="22"/>
        <v>93624.717279999997</v>
      </c>
      <c r="H1050" s="2">
        <f t="shared" si="19"/>
        <v>8.0000000016298145E-2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220</v>
      </c>
      <c r="D1052" s="1">
        <f>BILANCA!E74</f>
        <v>500.62</v>
      </c>
      <c r="E1052" s="1">
        <v>0</v>
      </c>
      <c r="F1052" s="1">
        <v>0</v>
      </c>
      <c r="G1052" s="2">
        <f t="shared" si="22"/>
        <v>84.265560000000008</v>
      </c>
      <c r="H1052" s="2">
        <f t="shared" si="19"/>
        <v>0.37999999999999545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16934</v>
      </c>
      <c r="D1054" s="1">
        <f>BILANCA!E76</f>
        <v>8148.01</v>
      </c>
      <c r="E1054" s="1">
        <v>0</v>
      </c>
      <c r="F1054" s="1">
        <v>0</v>
      </c>
      <c r="G1054" s="2">
        <f t="shared" si="22"/>
        <v>2359.3314199999995</v>
      </c>
      <c r="H1054" s="2">
        <f t="shared" si="19"/>
        <v>1.0000000000218279E-2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83374</v>
      </c>
      <c r="D1056" s="1">
        <f>BILANCA!E78</f>
        <v>116075.35</v>
      </c>
      <c r="E1056" s="1">
        <v>0</v>
      </c>
      <c r="F1056" s="1">
        <v>0</v>
      </c>
      <c r="G1056" s="2">
        <f t="shared" si="22"/>
        <v>23033.303100000001</v>
      </c>
      <c r="H1056" s="2">
        <f t="shared" si="19"/>
        <v>0.35000000000582077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222</v>
      </c>
      <c r="D1062" s="1">
        <f>BILANCA!E84</f>
        <v>222.44</v>
      </c>
      <c r="E1062" s="1">
        <v>0</v>
      </c>
      <c r="F1062" s="1">
        <v>0</v>
      </c>
      <c r="G1062" s="2">
        <f t="shared" si="22"/>
        <v>52.683520000000001</v>
      </c>
      <c r="H1062" s="2">
        <f t="shared" si="19"/>
        <v>0.43999999999999773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83152</v>
      </c>
      <c r="D1064" s="1">
        <f>BILANCA!E86</f>
        <v>115852.91</v>
      </c>
      <c r="E1064" s="1">
        <v>0</v>
      </c>
      <c r="F1064" s="1">
        <v>0</v>
      </c>
      <c r="G1064" s="2">
        <f t="shared" si="22"/>
        <v>25503.483420000004</v>
      </c>
      <c r="H1064" s="2">
        <f t="shared" si="19"/>
        <v>8.999999999650754E-2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37459886</v>
      </c>
      <c r="D1112" s="1">
        <f>BILANCA!E134</f>
        <v>32657546</v>
      </c>
      <c r="E1112" s="1">
        <v>0</v>
      </c>
      <c r="F1112" s="1">
        <v>0</v>
      </c>
      <c r="G1112" s="2">
        <f t="shared" si="22"/>
        <v>13257972.162</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37459886</v>
      </c>
      <c r="D1113" s="1">
        <f>BILANCA!E135</f>
        <v>32657546</v>
      </c>
      <c r="E1113" s="1">
        <v>0</v>
      </c>
      <c r="F1113" s="1">
        <v>0</v>
      </c>
      <c r="G1113" s="2">
        <f t="shared" si="22"/>
        <v>13360747.140000001</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3342496</v>
      </c>
      <c r="D1117" s="1">
        <f>BILANCA!E139</f>
        <v>3342496</v>
      </c>
      <c r="E1117" s="1">
        <v>0</v>
      </c>
      <c r="F1117" s="1">
        <v>0</v>
      </c>
      <c r="G1117" s="2">
        <f t="shared" si="22"/>
        <v>1343683.392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34117390</v>
      </c>
      <c r="D1119" s="1">
        <f>BILANCA!E141</f>
        <v>29315050</v>
      </c>
      <c r="E1119" s="1">
        <v>0</v>
      </c>
      <c r="F1119" s="1">
        <v>0</v>
      </c>
      <c r="G1119" s="2">
        <f t="shared" si="22"/>
        <v>12613658.640000001</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4610448</v>
      </c>
      <c r="D1124" s="1">
        <f>BILANCA!E146</f>
        <v>5291700.49</v>
      </c>
      <c r="E1124" s="1">
        <v>0</v>
      </c>
      <c r="F1124" s="1">
        <v>0</v>
      </c>
      <c r="G1124" s="2">
        <f t="shared" si="22"/>
        <v>2142332.7061799997</v>
      </c>
      <c r="H1124" s="2">
        <f t="shared" si="23"/>
        <v>0.49000000022351742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1247949</v>
      </c>
      <c r="D1125" s="1">
        <f>BILANCA!E147</f>
        <v>1496979.59</v>
      </c>
      <c r="E1125" s="1">
        <v>0</v>
      </c>
      <c r="F1125" s="1">
        <v>0</v>
      </c>
      <c r="G1125" s="2">
        <f t="shared" si="22"/>
        <v>602350.96155999997</v>
      </c>
      <c r="H1125" s="2">
        <f t="shared" si="23"/>
        <v>0.40999999991618097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1020750</v>
      </c>
      <c r="D1136" s="1">
        <f>BILANCA!E158</f>
        <v>867279.87</v>
      </c>
      <c r="E1136" s="1">
        <v>0</v>
      </c>
      <c r="F1136" s="1">
        <v>0</v>
      </c>
      <c r="G1136" s="2">
        <f t="shared" si="22"/>
        <v>421562.39022</v>
      </c>
      <c r="H1136" s="2">
        <f t="shared" si="23"/>
        <v>0.13000000000465661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6089343</v>
      </c>
      <c r="D1137" s="1">
        <f>BILANCA!E159</f>
        <v>6207715.8399999999</v>
      </c>
      <c r="E1137" s="1">
        <v>0</v>
      </c>
      <c r="F1137" s="1">
        <v>0</v>
      </c>
      <c r="G1137" s="2">
        <f t="shared" si="22"/>
        <v>2849735.3007200002</v>
      </c>
      <c r="H1137" s="2">
        <f t="shared" si="23"/>
        <v>0.16000000014901161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1943179</v>
      </c>
      <c r="D1140" s="1">
        <f>BILANCA!E162</f>
        <v>2079248.28</v>
      </c>
      <c r="E1140" s="1">
        <v>0</v>
      </c>
      <c r="F1140" s="1">
        <v>0</v>
      </c>
      <c r="G1140" s="2">
        <f t="shared" si="22"/>
        <v>957963.06292000005</v>
      </c>
      <c r="H1140" s="2">
        <f t="shared" si="23"/>
        <v>0.28000000002793968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5690773</v>
      </c>
      <c r="D1141" s="1">
        <f>BILANCA!E163</f>
        <v>5359523.09</v>
      </c>
      <c r="E1141" s="1">
        <v>0</v>
      </c>
      <c r="F1141" s="1">
        <v>0</v>
      </c>
      <c r="G1141" s="2">
        <f t="shared" si="22"/>
        <v>2592751.4304399998</v>
      </c>
      <c r="H1141" s="2">
        <f t="shared" si="23"/>
        <v>8.9999999850988388E-2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188722</v>
      </c>
      <c r="D1142" s="1">
        <f>BILANCA!E164</f>
        <v>113237.97</v>
      </c>
      <c r="E1142" s="1">
        <v>0</v>
      </c>
      <c r="F1142" s="1">
        <v>0</v>
      </c>
      <c r="G1142" s="2">
        <f t="shared" si="22"/>
        <v>66016.472460000005</v>
      </c>
      <c r="H1142" s="2">
        <f t="shared" si="23"/>
        <v>2.9999999998835847E-2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188722</v>
      </c>
      <c r="D1144" s="1">
        <f>BILANCA!E166</f>
        <v>113237.97</v>
      </c>
      <c r="E1144" s="1">
        <v>0</v>
      </c>
      <c r="F1144" s="1">
        <v>0</v>
      </c>
      <c r="G1144" s="2">
        <f t="shared" si="22"/>
        <v>66846.868340000001</v>
      </c>
      <c r="H1144" s="2">
        <f t="shared" si="23"/>
        <v>2.9999999998835847E-2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241536329</v>
      </c>
      <c r="D1152" s="1">
        <f>BILANCA!E175</f>
        <v>247529366.30000004</v>
      </c>
      <c r="E1152" s="1">
        <v>0</v>
      </c>
      <c r="F1152" s="1">
        <v>0</v>
      </c>
      <c r="G1152" s="2">
        <f t="shared" si="22"/>
        <v>124484565.41040003</v>
      </c>
      <c r="H1152" s="2">
        <f t="shared" si="23"/>
        <v>0.30000004172325134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20071796</v>
      </c>
      <c r="D1153" s="1">
        <f>BILANCA!E176</f>
        <v>18128110.129999999</v>
      </c>
      <c r="E1153" s="1">
        <v>0</v>
      </c>
      <c r="F1153" s="1">
        <v>0</v>
      </c>
      <c r="G1153" s="2">
        <f t="shared" si="22"/>
        <v>9575762.7642000001</v>
      </c>
      <c r="H1153" s="2">
        <f t="shared" si="23"/>
        <v>0.12999999895691872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2441875</v>
      </c>
      <c r="D1154" s="1">
        <f>BILANCA!E177</f>
        <v>2832413.9899999998</v>
      </c>
      <c r="E1154" s="1">
        <v>0</v>
      </c>
      <c r="F1154" s="1">
        <v>0</v>
      </c>
      <c r="G1154" s="2">
        <f t="shared" si="22"/>
        <v>1386246.20958</v>
      </c>
      <c r="H1154" s="2">
        <f t="shared" si="23"/>
        <v>1.0000000242143869E-2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625</v>
      </c>
      <c r="D1155" s="1">
        <f>BILANCA!E178</f>
        <v>931.9</v>
      </c>
      <c r="E1155" s="1">
        <v>0</v>
      </c>
      <c r="F1155" s="1">
        <v>0</v>
      </c>
      <c r="G1155" s="2">
        <f t="shared" si="22"/>
        <v>428.07359999999994</v>
      </c>
      <c r="H1155" s="2">
        <f t="shared" si="23"/>
        <v>0.10000000000002274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652997</v>
      </c>
      <c r="D1156" s="1">
        <f>BILANCA!E179</f>
        <v>1072791.4099999999</v>
      </c>
      <c r="E1156" s="1">
        <v>0</v>
      </c>
      <c r="F1156" s="1">
        <v>0</v>
      </c>
      <c r="G1156" s="2">
        <f t="shared" si="22"/>
        <v>484154.30885999993</v>
      </c>
      <c r="H1156" s="2">
        <f t="shared" si="23"/>
        <v>0.40999999991618097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12736</v>
      </c>
      <c r="D1157" s="1">
        <f>BILANCA!E180</f>
        <v>15195.85</v>
      </c>
      <c r="E1157" s="1">
        <v>0</v>
      </c>
      <c r="F1157" s="1">
        <v>0</v>
      </c>
      <c r="G1157" s="2">
        <f t="shared" si="22"/>
        <v>7504.2197999999989</v>
      </c>
      <c r="H1157" s="2">
        <f t="shared" si="23"/>
        <v>0.1499999999996362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5823</v>
      </c>
      <c r="D1159" s="1">
        <f>BILANCA!E182</f>
        <v>1423.08</v>
      </c>
      <c r="E1159" s="1">
        <v>0</v>
      </c>
      <c r="F1159" s="1">
        <v>0</v>
      </c>
      <c r="G1159" s="2">
        <f t="shared" si="22"/>
        <v>1525.77216</v>
      </c>
      <c r="H1159" s="2">
        <f t="shared" si="23"/>
        <v>7.999999999992724E-2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6913</v>
      </c>
      <c r="D1160" s="1">
        <f>BILANCA!E183</f>
        <v>13772.77</v>
      </c>
      <c r="E1160" s="1">
        <v>0</v>
      </c>
      <c r="F1160" s="1">
        <v>0</v>
      </c>
      <c r="G1160" s="2">
        <f t="shared" si="22"/>
        <v>6099.16158</v>
      </c>
      <c r="H1160" s="2">
        <f t="shared" si="23"/>
        <v>0.22999999999956344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4623</v>
      </c>
      <c r="D1163" s="1">
        <f>BILANCA!E186</f>
        <v>16083.94</v>
      </c>
      <c r="E1163" s="1">
        <v>0</v>
      </c>
      <c r="F1163" s="1">
        <v>0</v>
      </c>
      <c r="G1163" s="2">
        <f t="shared" si="22"/>
        <v>6622.3584000000001</v>
      </c>
      <c r="H1163" s="2">
        <f t="shared" si="23"/>
        <v>5.9999999999490683E-2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1770894</v>
      </c>
      <c r="D1165" s="1">
        <f>BILANCA!E188</f>
        <v>1727410.89</v>
      </c>
      <c r="E1165" s="1">
        <v>0</v>
      </c>
      <c r="F1165" s="1">
        <v>0</v>
      </c>
      <c r="G1165" s="2">
        <f t="shared" si="22"/>
        <v>951080.27195999993</v>
      </c>
      <c r="H1165" s="2">
        <f t="shared" si="23"/>
        <v>0.11000000010244548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2298246</v>
      </c>
      <c r="D1166" s="1">
        <f>BILANCA!E189</f>
        <v>679492.72</v>
      </c>
      <c r="E1166" s="1">
        <v>0</v>
      </c>
      <c r="F1166" s="1">
        <v>0</v>
      </c>
      <c r="G1166" s="2">
        <f t="shared" si="22"/>
        <v>669273.35352</v>
      </c>
      <c r="H1166" s="2">
        <f t="shared" si="23"/>
        <v>0.28000000002793968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15331675</v>
      </c>
      <c r="D1183" s="1">
        <f>BILANCA!E206</f>
        <v>14616203.42</v>
      </c>
      <c r="E1183" s="1">
        <v>0</v>
      </c>
      <c r="F1183" s="1">
        <v>0</v>
      </c>
      <c r="G1183" s="2">
        <f t="shared" si="22"/>
        <v>8912816.3680000007</v>
      </c>
      <c r="H1183" s="2">
        <f t="shared" si="23"/>
        <v>0.41999999992549419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15331675</v>
      </c>
      <c r="D1184" s="1">
        <f>BILANCA!E207</f>
        <v>14616203.42</v>
      </c>
      <c r="E1184" s="1">
        <v>0</v>
      </c>
      <c r="F1184" s="1">
        <v>0</v>
      </c>
      <c r="G1184" s="2">
        <f t="shared" si="22"/>
        <v>8957380.4498399999</v>
      </c>
      <c r="H1184" s="2">
        <f t="shared" si="23"/>
        <v>0.41999999992549419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12825011</v>
      </c>
      <c r="D1185" s="1">
        <f>BILANCA!E208</f>
        <v>14371609.9</v>
      </c>
      <c r="E1185" s="1">
        <v>0</v>
      </c>
      <c r="F1185" s="1">
        <v>0</v>
      </c>
      <c r="G1185" s="2">
        <f t="shared" si="22"/>
        <v>8396782.6216000002</v>
      </c>
      <c r="H1185" s="2">
        <f t="shared" si="23"/>
        <v>9.999999962747097E-2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250000</v>
      </c>
      <c r="D1188" s="1">
        <f>BILANCA!E211</f>
        <v>0</v>
      </c>
      <c r="E1188" s="1">
        <v>0</v>
      </c>
      <c r="F1188" s="1">
        <v>0</v>
      </c>
      <c r="G1188" s="2">
        <f t="shared" si="22"/>
        <v>51250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1011877</v>
      </c>
      <c r="D1189" s="1">
        <f>BILANCA!E212</f>
        <v>0</v>
      </c>
      <c r="E1189" s="1">
        <v>0</v>
      </c>
      <c r="F1189" s="1">
        <v>0</v>
      </c>
      <c r="G1189" s="2">
        <f t="shared" si="22"/>
        <v>208446.66199999998</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1244787</v>
      </c>
      <c r="D1194" s="1">
        <f>BILANCA!E217</f>
        <v>244593.52</v>
      </c>
      <c r="E1194" s="1">
        <v>0</v>
      </c>
      <c r="F1194" s="1">
        <v>0</v>
      </c>
      <c r="G1194" s="2">
        <f t="shared" si="22"/>
        <v>365868.52243999997</v>
      </c>
      <c r="H1194" s="2">
        <f t="shared" si="23"/>
        <v>0.48000000001047738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221464533</v>
      </c>
      <c r="D1214" s="1">
        <f>BILANCA!E237</f>
        <v>229401256.17000005</v>
      </c>
      <c r="E1214" s="1">
        <v>0</v>
      </c>
      <c r="F1214" s="1">
        <v>0</v>
      </c>
      <c r="G1214" s="2">
        <f t="shared" si="22"/>
        <v>157141687.47354004</v>
      </c>
      <c r="H1214" s="2">
        <f t="shared" si="23"/>
        <v>0.17000004649162292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221717543</v>
      </c>
      <c r="D1215" s="1">
        <f>BILANCA!E238</f>
        <v>226727012.76000002</v>
      </c>
      <c r="E1215" s="1">
        <v>0</v>
      </c>
      <c r="F1215" s="1">
        <v>0</v>
      </c>
      <c r="G1215" s="2">
        <f t="shared" si="22"/>
        <v>156639803.89664003</v>
      </c>
      <c r="H1215" s="2">
        <f t="shared" si="23"/>
        <v>0.23999997973442078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236037340</v>
      </c>
      <c r="D1216" s="1">
        <f>BILANCA!E239</f>
        <v>241343216.18000001</v>
      </c>
      <c r="E1216" s="1">
        <v>0</v>
      </c>
      <c r="F1216" s="1">
        <v>0</v>
      </c>
      <c r="G1216" s="2">
        <f t="shared" si="22"/>
        <v>167462638.95988002</v>
      </c>
      <c r="H1216" s="2">
        <f t="shared" si="23"/>
        <v>0.18000000715255737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177713153</v>
      </c>
      <c r="D1217" s="1">
        <f>BILANCA!E240</f>
        <v>182932356.05000001</v>
      </c>
      <c r="E1217" s="1">
        <v>0</v>
      </c>
      <c r="F1217" s="1">
        <v>0</v>
      </c>
      <c r="G1217" s="2">
        <f t="shared" si="22"/>
        <v>127197220.43340001</v>
      </c>
      <c r="H1217" s="2">
        <f t="shared" si="23"/>
        <v>5.0000011920928955E-2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58324187</v>
      </c>
      <c r="D1218" s="1">
        <f>BILANCA!E241</f>
        <v>58410860.130000003</v>
      </c>
      <c r="E1218" s="1">
        <v>0</v>
      </c>
      <c r="F1218" s="1">
        <v>0</v>
      </c>
      <c r="G1218" s="2">
        <f t="shared" si="22"/>
        <v>41159288.206099994</v>
      </c>
      <c r="H1218" s="2">
        <f t="shared" si="23"/>
        <v>0.13000000268220901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14319797</v>
      </c>
      <c r="D1219" s="1">
        <f>BILANCA!E242</f>
        <v>14616203.42</v>
      </c>
      <c r="E1219" s="1">
        <v>0</v>
      </c>
      <c r="F1219" s="1">
        <v>0</v>
      </c>
      <c r="G1219" s="2">
        <f t="shared" si="22"/>
        <v>10278320.106239999</v>
      </c>
      <c r="H1219" s="2">
        <f t="shared" si="23"/>
        <v>0.41999999992549419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14319797</v>
      </c>
      <c r="D1220" s="1">
        <f>BILANCA!E243</f>
        <v>14616203.42</v>
      </c>
      <c r="E1220" s="1">
        <v>0</v>
      </c>
      <c r="F1220" s="1">
        <v>0</v>
      </c>
      <c r="G1220" s="2">
        <f t="shared" si="22"/>
        <v>10321872.310079999</v>
      </c>
      <c r="H1220" s="2">
        <f t="shared" si="23"/>
        <v>0.41999999992549419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-5115236</v>
      </c>
      <c r="D1222" s="1">
        <f>BILANCA!E245</f>
        <v>-2768287.299999997</v>
      </c>
      <c r="E1222" s="1">
        <v>0</v>
      </c>
      <c r="F1222" s="1">
        <v>0</v>
      </c>
      <c r="G1222" s="2">
        <f t="shared" si="22"/>
        <v>-2545782.7333999984</v>
      </c>
      <c r="H1222" s="2">
        <f t="shared" si="23"/>
        <v>0.29999999701976776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64590833</v>
      </c>
      <c r="D1223" s="1">
        <f>BILANCA!E246</f>
        <v>66498096.609999999</v>
      </c>
      <c r="E1223" s="1">
        <v>0</v>
      </c>
      <c r="F1223" s="1">
        <v>0</v>
      </c>
      <c r="G1223" s="2">
        <f t="shared" si="22"/>
        <v>47420886.292800002</v>
      </c>
      <c r="H1223" s="2">
        <f t="shared" si="23"/>
        <v>0.39000000059604645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53813657</v>
      </c>
      <c r="D1224" s="1">
        <f>BILANCA!E247</f>
        <v>55607527.140000001</v>
      </c>
      <c r="E1224" s="1">
        <v>0</v>
      </c>
      <c r="F1224" s="1">
        <v>0</v>
      </c>
      <c r="G1224" s="2">
        <f t="shared" si="22"/>
        <v>39771919.418480001</v>
      </c>
      <c r="H1224" s="2">
        <f t="shared" si="23"/>
        <v>0.14000000059604645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10777176</v>
      </c>
      <c r="D1226" s="1">
        <f>BILANCA!E249</f>
        <v>10890569.470000001</v>
      </c>
      <c r="E1226" s="1">
        <v>0</v>
      </c>
      <c r="F1226" s="1">
        <v>0</v>
      </c>
      <c r="G1226" s="2">
        <f t="shared" si="22"/>
        <v>7911670.5304200007</v>
      </c>
      <c r="H1226" s="2">
        <f t="shared" si="23"/>
        <v>0.47000000067055225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69706069</v>
      </c>
      <c r="D1227" s="1">
        <f>BILANCA!E250</f>
        <v>69266383.909999996</v>
      </c>
      <c r="E1227" s="1">
        <v>0</v>
      </c>
      <c r="F1227" s="1">
        <v>0</v>
      </c>
      <c r="G1227" s="2">
        <f t="shared" si="22"/>
        <v>50810276.18407999</v>
      </c>
      <c r="H1227" s="2">
        <f t="shared" si="23"/>
        <v>9.0000003576278687E-2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69706069</v>
      </c>
      <c r="D1229" s="1">
        <f>BILANCA!E252</f>
        <v>69266383.909999996</v>
      </c>
      <c r="E1229" s="1">
        <v>0</v>
      </c>
      <c r="F1229" s="1">
        <v>0</v>
      </c>
      <c r="G1229" s="2">
        <f t="shared" si="22"/>
        <v>51226753.857719995</v>
      </c>
      <c r="H1229" s="2">
        <f t="shared" si="23"/>
        <v>9.0000003576278687E-2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4546680</v>
      </c>
      <c r="D1232" s="1">
        <f>BILANCA!E255</f>
        <v>5202468.4000000004</v>
      </c>
      <c r="E1232" s="1">
        <v>0</v>
      </c>
      <c r="F1232" s="1">
        <v>0</v>
      </c>
      <c r="G1232" s="2">
        <f t="shared" si="22"/>
        <v>3722952.5832000002</v>
      </c>
      <c r="H1232" s="2">
        <f t="shared" si="23"/>
        <v>0.40000000037252903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188717</v>
      </c>
      <c r="D1233" s="1">
        <f>BILANCA!E256</f>
        <v>113232.92</v>
      </c>
      <c r="E1233" s="1">
        <v>0</v>
      </c>
      <c r="F1233" s="1">
        <v>0</v>
      </c>
      <c r="G1233" s="2">
        <f t="shared" si="22"/>
        <v>103795.70999999999</v>
      </c>
      <c r="H1233" s="2">
        <f t="shared" si="23"/>
        <v>8.000000000174623E-2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126829</v>
      </c>
      <c r="D1234" s="1">
        <f>BILANCA!E257</f>
        <v>126829.39</v>
      </c>
      <c r="E1234" s="1">
        <v>0</v>
      </c>
      <c r="F1234" s="1">
        <v>0</v>
      </c>
      <c r="G1234" s="2">
        <f t="shared" si="22"/>
        <v>95502.432780000003</v>
      </c>
      <c r="H1234" s="2">
        <f t="shared" si="23"/>
        <v>0.38999999999941792</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13683015</v>
      </c>
      <c r="D1236" s="1">
        <f>BILANCA!E259</f>
        <v>36006641.369999997</v>
      </c>
      <c r="E1236" s="1">
        <v>0</v>
      </c>
      <c r="F1236" s="1">
        <v>0</v>
      </c>
      <c r="G1236" s="2">
        <f t="shared" si="22"/>
        <v>21681163.328220002</v>
      </c>
      <c r="H1236" s="2">
        <f t="shared" si="23"/>
        <v>0.36999999731779099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13683015</v>
      </c>
      <c r="D1237" s="1">
        <f>BILANCA!E260</f>
        <v>36006641.369999997</v>
      </c>
      <c r="E1237" s="1">
        <v>0</v>
      </c>
      <c r="F1237" s="1">
        <v>0</v>
      </c>
      <c r="G1237" s="2">
        <f t="shared" si="22"/>
        <v>21766859.625959996</v>
      </c>
      <c r="H1237" s="2">
        <f t="shared" si="23"/>
        <v>0.36999999731779099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10301221</v>
      </c>
      <c r="D1240" s="1">
        <f>BILANCA!E264</f>
        <v>10651223.58</v>
      </c>
      <c r="E1240" s="1">
        <v>0</v>
      </c>
      <c r="F1240" s="1">
        <v>0</v>
      </c>
      <c r="G1240" s="2">
        <f t="shared" si="22"/>
        <v>8122142.7171200002</v>
      </c>
      <c r="H1240" s="2">
        <f t="shared" si="23"/>
        <v>0.41999999992549419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188722</v>
      </c>
      <c r="D1243" s="1">
        <f>BILANCA!E267</f>
        <v>113237.97</v>
      </c>
      <c r="E1243" s="1">
        <v>0</v>
      </c>
      <c r="F1243" s="1">
        <v>0</v>
      </c>
      <c r="G1243" s="2">
        <f t="shared" si="24"/>
        <v>107951.4644</v>
      </c>
      <c r="H1243" s="2">
        <f t="shared" si="23"/>
        <v>2.9999999998835847E-2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1161</v>
      </c>
      <c r="D1244" s="1">
        <f>BILANCA!E268</f>
        <v>1741.61</v>
      </c>
      <c r="E1244" s="1">
        <v>0</v>
      </c>
      <c r="F1244" s="1">
        <v>0</v>
      </c>
      <c r="G1244" s="2">
        <f t="shared" si="24"/>
        <v>1212.1414199999999</v>
      </c>
      <c r="H1244" s="2">
        <f t="shared" si="23"/>
        <v>0.39000000000010004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3809.96</v>
      </c>
      <c r="E1245" s="1">
        <v>0</v>
      </c>
      <c r="F1245" s="1">
        <v>0</v>
      </c>
      <c r="G1245" s="2">
        <f t="shared" si="24"/>
        <v>1996.41904</v>
      </c>
      <c r="H1245" s="2">
        <f t="shared" si="23"/>
        <v>3.999999999996362E-2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81991</v>
      </c>
      <c r="D1249" s="1">
        <f>BILANCA!E273</f>
        <v>110301.34</v>
      </c>
      <c r="E1249" s="1">
        <v>0</v>
      </c>
      <c r="F1249" s="1">
        <v>0</v>
      </c>
      <c r="G1249" s="2">
        <f t="shared" si="24"/>
        <v>80489.918879999997</v>
      </c>
      <c r="H1249" s="2">
        <f t="shared" si="23"/>
        <v>0.33999999999650754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1953977</v>
      </c>
      <c r="D1263" s="1">
        <f>BILANCA!E287</f>
        <v>354648.8</v>
      </c>
      <c r="E1263" s="1">
        <v>0</v>
      </c>
      <c r="F1263" s="1">
        <v>0</v>
      </c>
      <c r="G1263" s="2">
        <f t="shared" si="24"/>
        <v>745716.88800000004</v>
      </c>
      <c r="H1263" s="2">
        <f t="shared" si="23"/>
        <v>0.20000000001164153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487898</v>
      </c>
      <c r="D1264" s="1">
        <f>BILANCA!E288</f>
        <v>2477765.19</v>
      </c>
      <c r="E1264" s="1">
        <v>0</v>
      </c>
      <c r="F1264" s="1">
        <v>0</v>
      </c>
      <c r="G1264" s="2">
        <f t="shared" si="24"/>
        <v>1529603.3747800002</v>
      </c>
      <c r="H1264" s="2">
        <f t="shared" si="23"/>
        <v>0.18999999994412065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2135684</v>
      </c>
      <c r="D1265" s="1">
        <f>BILANCA!E289</f>
        <v>470691.03</v>
      </c>
      <c r="E1265" s="1">
        <v>0</v>
      </c>
      <c r="F1265" s="1">
        <v>0</v>
      </c>
      <c r="G1265" s="2">
        <f t="shared" si="24"/>
        <v>867732.62891999993</v>
      </c>
      <c r="H1265" s="2">
        <f t="shared" si="23"/>
        <v>3.0000000027939677E-2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162562</v>
      </c>
      <c r="D1266" s="1">
        <f>BILANCA!E290</f>
        <v>208801.69</v>
      </c>
      <c r="E1266" s="1">
        <v>0</v>
      </c>
      <c r="F1266" s="1">
        <v>0</v>
      </c>
      <c r="G1266" s="2">
        <f t="shared" si="24"/>
        <v>164186.80253999998</v>
      </c>
      <c r="H1266" s="2">
        <f t="shared" si="23"/>
        <v>0.30999999999767169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250000</v>
      </c>
      <c r="D1269" s="1">
        <f>BILANCA!E293</f>
        <v>0</v>
      </c>
      <c r="E1269" s="1">
        <v>0</v>
      </c>
      <c r="F1269" s="1">
        <v>0</v>
      </c>
      <c r="G1269" s="2">
        <f t="shared" si="24"/>
        <v>71500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15081675</v>
      </c>
      <c r="D1270" s="1">
        <f>BILANCA!E294</f>
        <v>14616203.42</v>
      </c>
      <c r="E1270" s="1">
        <v>0</v>
      </c>
      <c r="F1270" s="1">
        <v>0</v>
      </c>
      <c r="G1270" s="2">
        <f t="shared" si="24"/>
        <v>12718141.488079999</v>
      </c>
      <c r="H1270" s="2">
        <f t="shared" si="23"/>
        <v>0.41999999992549419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340343</v>
      </c>
      <c r="D1273" s="1">
        <f>BILANCA!E297</f>
        <v>333186.92</v>
      </c>
      <c r="E1273" s="1">
        <v>0</v>
      </c>
      <c r="F1273" s="1">
        <v>0</v>
      </c>
      <c r="G1273" s="2">
        <f t="shared" si="24"/>
        <v>291947.88359999994</v>
      </c>
      <c r="H1273" s="2">
        <f t="shared" si="23"/>
        <v>8.0000000016298145E-2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10000</v>
      </c>
      <c r="D1274" s="1">
        <f>BILANCA!E298</f>
        <v>0</v>
      </c>
      <c r="E1274" s="1">
        <v>0</v>
      </c>
      <c r="F1274" s="1">
        <v>0</v>
      </c>
      <c r="G1274" s="2">
        <f t="shared" si="24"/>
        <v>2910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178197</v>
      </c>
      <c r="D1275" s="1">
        <f>BILANCA!E299</f>
        <v>293136.90999999997</v>
      </c>
      <c r="E1275" s="1">
        <v>0</v>
      </c>
      <c r="F1275" s="1">
        <v>0</v>
      </c>
      <c r="G1275" s="2">
        <f t="shared" si="24"/>
        <v>223225.47943999997</v>
      </c>
      <c r="H1275" s="2">
        <f t="shared" si="23"/>
        <v>9.0000000025611371E-2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1093560</v>
      </c>
      <c r="D1276" s="1">
        <f>BILANCA!E300</f>
        <v>946378.3</v>
      </c>
      <c r="E1276" s="1">
        <v>0</v>
      </c>
      <c r="F1276" s="1">
        <v>0</v>
      </c>
      <c r="G1276" s="2">
        <f t="shared" si="24"/>
        <v>874990.76379999996</v>
      </c>
      <c r="H1276" s="2">
        <f t="shared" si="23"/>
        <v>0.30000000004656613</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76341</v>
      </c>
      <c r="D1299" s="6">
        <f>'RAS-funkcijski'!E5</f>
        <v>75469.600000000006</v>
      </c>
      <c r="E1299" s="6">
        <v>0</v>
      </c>
      <c r="F1299" s="6">
        <v>0</v>
      </c>
      <c r="G1299" s="7">
        <f t="shared" si="24"/>
        <v>227.28020000000004</v>
      </c>
      <c r="H1299" s="7">
        <f t="shared" si="23"/>
        <v>0.39999999999417923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76341</v>
      </c>
      <c r="D1313" s="1">
        <f>'RAS-funkcijski'!E19</f>
        <v>75469.600000000006</v>
      </c>
      <c r="E1313" s="1">
        <v>0</v>
      </c>
      <c r="F1313" s="1">
        <v>0</v>
      </c>
      <c r="G1313" s="2">
        <f t="shared" si="24"/>
        <v>3409.2030000000004</v>
      </c>
      <c r="H1313" s="2">
        <f t="shared" si="23"/>
        <v>0.39999999999417923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778579</v>
      </c>
      <c r="D1322" s="1">
        <f>'RAS-funkcijski'!E28</f>
        <v>846704.28</v>
      </c>
      <c r="E1322" s="1">
        <v>0</v>
      </c>
      <c r="F1322" s="1">
        <v>0</v>
      </c>
      <c r="G1322" s="2">
        <f t="shared" si="24"/>
        <v>59327.701440000004</v>
      </c>
      <c r="H1322" s="2">
        <f t="shared" si="23"/>
        <v>0.28000000002793968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744000</v>
      </c>
      <c r="D1324" s="1">
        <f>'RAS-funkcijski'!E30</f>
        <v>799999.92</v>
      </c>
      <c r="E1324" s="1">
        <v>0</v>
      </c>
      <c r="F1324" s="1">
        <v>0</v>
      </c>
      <c r="G1324" s="2">
        <f t="shared" si="24"/>
        <v>60943.995840000003</v>
      </c>
      <c r="H1324" s="2">
        <f t="shared" si="23"/>
        <v>7.9999999958090484E-2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34579</v>
      </c>
      <c r="D1328" s="1">
        <f>'RAS-funkcijski'!E34</f>
        <v>46704.36</v>
      </c>
      <c r="E1328" s="1">
        <v>0</v>
      </c>
      <c r="F1328" s="1">
        <v>0</v>
      </c>
      <c r="G1328" s="2">
        <f t="shared" si="24"/>
        <v>3839.6315999999997</v>
      </c>
      <c r="H1328" s="2">
        <f t="shared" si="23"/>
        <v>0.36000000000058208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13866</v>
      </c>
      <c r="D1329" s="1">
        <f>'RAS-funkcijski'!E35</f>
        <v>74803.009999999995</v>
      </c>
      <c r="E1329" s="1">
        <v>0</v>
      </c>
      <c r="F1329" s="1">
        <v>0</v>
      </c>
      <c r="G1329" s="2">
        <f t="shared" si="24"/>
        <v>5067.6326200000003</v>
      </c>
      <c r="H1329" s="2">
        <f t="shared" si="23"/>
        <v>9.9999999947613105E-3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13866</v>
      </c>
      <c r="D1368" s="1">
        <f>'RAS-funkcijski'!E74</f>
        <v>74803.009999999995</v>
      </c>
      <c r="E1368" s="1">
        <v>0</v>
      </c>
      <c r="F1368" s="1">
        <v>0</v>
      </c>
      <c r="G1368" s="2">
        <f t="shared" si="24"/>
        <v>11443.041400000002</v>
      </c>
      <c r="H1368" s="2">
        <f t="shared" si="27"/>
        <v>9.9999999947613105E-3</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224135</v>
      </c>
      <c r="D1369" s="1">
        <f>'RAS-funkcijski'!E75</f>
        <v>170000</v>
      </c>
      <c r="E1369" s="1">
        <v>0</v>
      </c>
      <c r="F1369" s="1">
        <v>0</v>
      </c>
      <c r="G1369" s="2">
        <f t="shared" si="24"/>
        <v>40053.584999999992</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224135</v>
      </c>
      <c r="D1370" s="1">
        <f>'RAS-funkcijski'!E76</f>
        <v>0</v>
      </c>
      <c r="E1370" s="1">
        <v>0</v>
      </c>
      <c r="F1370" s="1">
        <v>0</v>
      </c>
      <c r="G1370" s="2">
        <f t="shared" si="24"/>
        <v>16137.72</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170000</v>
      </c>
      <c r="E1374" s="1">
        <v>0</v>
      </c>
      <c r="F1374" s="1">
        <v>0</v>
      </c>
      <c r="G1374" s="2">
        <f t="shared" si="24"/>
        <v>25840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18998032</v>
      </c>
      <c r="D1376" s="1">
        <f>'RAS-funkcijski'!E82</f>
        <v>23329218.619999997</v>
      </c>
      <c r="E1376" s="1">
        <v>0</v>
      </c>
      <c r="F1376" s="1">
        <v>0</v>
      </c>
      <c r="G1376" s="2">
        <f t="shared" si="24"/>
        <v>5121204.6007199995</v>
      </c>
      <c r="H1376" s="2">
        <f t="shared" si="27"/>
        <v>0.38000000268220901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239500</v>
      </c>
      <c r="D1377" s="1">
        <f>'RAS-funkcijski'!E83</f>
        <v>629846.59</v>
      </c>
      <c r="E1377" s="1">
        <v>0</v>
      </c>
      <c r="F1377" s="1">
        <v>0</v>
      </c>
      <c r="G1377" s="2">
        <f t="shared" si="24"/>
        <v>118436.26122</v>
      </c>
      <c r="H1377" s="2">
        <f t="shared" si="27"/>
        <v>0.41000000003259629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11535.12</v>
      </c>
      <c r="E1378" s="1">
        <v>0</v>
      </c>
      <c r="F1378" s="1">
        <v>0</v>
      </c>
      <c r="G1378" s="2">
        <f t="shared" si="24"/>
        <v>1845.6192000000001</v>
      </c>
      <c r="H1378" s="2">
        <f t="shared" si="27"/>
        <v>0.12000000000080036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658423</v>
      </c>
      <c r="D1380" s="1">
        <f>'RAS-funkcijski'!E86</f>
        <v>6274606.3700000001</v>
      </c>
      <c r="E1380" s="1">
        <v>0</v>
      </c>
      <c r="F1380" s="1">
        <v>0</v>
      </c>
      <c r="G1380" s="2">
        <f t="shared" si="24"/>
        <v>1083026.1306800002</v>
      </c>
      <c r="H1380" s="2">
        <f t="shared" si="27"/>
        <v>0.37000000011175871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18100109</v>
      </c>
      <c r="D1382" s="1">
        <f>'RAS-funkcijski'!E88</f>
        <v>16413230.539999999</v>
      </c>
      <c r="E1382" s="1">
        <v>0</v>
      </c>
      <c r="F1382" s="1">
        <v>0</v>
      </c>
      <c r="G1382" s="2">
        <f t="shared" si="24"/>
        <v>4277831.8867199998</v>
      </c>
      <c r="H1382" s="2">
        <f t="shared" si="27"/>
        <v>0.46000000089406967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692000</v>
      </c>
      <c r="D1383" s="1">
        <f>'RAS-funkcijski'!E89</f>
        <v>737000.04</v>
      </c>
      <c r="E1383" s="1">
        <v>0</v>
      </c>
      <c r="F1383" s="1">
        <v>0</v>
      </c>
      <c r="G1383" s="2">
        <f t="shared" si="24"/>
        <v>184110.00680000003</v>
      </c>
      <c r="H1383" s="2">
        <f t="shared" si="27"/>
        <v>4.0000000037252903E-2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100000</v>
      </c>
      <c r="D1398" s="1">
        <f>'RAS-funkcijski'!E104</f>
        <v>85000</v>
      </c>
      <c r="E1398" s="1">
        <v>0</v>
      </c>
      <c r="F1398" s="1">
        <v>0</v>
      </c>
      <c r="G1398" s="2">
        <f t="shared" si="24"/>
        <v>27000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592000</v>
      </c>
      <c r="D1400" s="1">
        <f>'RAS-funkcijski'!E106</f>
        <v>652000.04</v>
      </c>
      <c r="E1400" s="1">
        <v>0</v>
      </c>
      <c r="F1400" s="1">
        <v>0</v>
      </c>
      <c r="G1400" s="2">
        <f t="shared" si="24"/>
        <v>193392.00816</v>
      </c>
      <c r="H1400" s="2">
        <f t="shared" si="27"/>
        <v>4.0000000037252903E-2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11082290</v>
      </c>
      <c r="D1401" s="1">
        <f>'RAS-funkcijski'!E107</f>
        <v>5594436.1699999999</v>
      </c>
      <c r="E1401" s="1">
        <v>0</v>
      </c>
      <c r="F1401" s="1">
        <v>0</v>
      </c>
      <c r="G1401" s="2">
        <f t="shared" si="24"/>
        <v>2293929.7210200001</v>
      </c>
      <c r="H1401" s="2">
        <f t="shared" si="27"/>
        <v>0.16999999992549419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1239200</v>
      </c>
      <c r="D1402" s="1">
        <f>'RAS-funkcijski'!E108</f>
        <v>1250000</v>
      </c>
      <c r="E1402" s="1">
        <v>0</v>
      </c>
      <c r="F1402" s="1">
        <v>0</v>
      </c>
      <c r="G1402" s="2">
        <f t="shared" si="24"/>
        <v>388876.79999999999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8817092</v>
      </c>
      <c r="D1403" s="1">
        <f>'RAS-funkcijski'!E109</f>
        <v>2915481.37</v>
      </c>
      <c r="E1403" s="1">
        <v>0</v>
      </c>
      <c r="F1403" s="1">
        <v>0</v>
      </c>
      <c r="G1403" s="2">
        <f t="shared" si="24"/>
        <v>1538045.7476999999</v>
      </c>
      <c r="H1403" s="2">
        <f t="shared" si="27"/>
        <v>0.37000000011175871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130000</v>
      </c>
      <c r="D1404" s="1">
        <f>'RAS-funkcijski'!E110</f>
        <v>135000</v>
      </c>
      <c r="E1404" s="1">
        <v>0</v>
      </c>
      <c r="F1404" s="1">
        <v>0</v>
      </c>
      <c r="G1404" s="2">
        <f t="shared" si="24"/>
        <v>42400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895998</v>
      </c>
      <c r="D1407" s="1">
        <f>'RAS-funkcijski'!E113</f>
        <v>1293954.8</v>
      </c>
      <c r="E1407" s="1">
        <v>0</v>
      </c>
      <c r="F1407" s="1">
        <v>0</v>
      </c>
      <c r="G1407" s="2">
        <f t="shared" si="24"/>
        <v>379745.92840000003</v>
      </c>
      <c r="H1407" s="2">
        <f t="shared" si="27"/>
        <v>0.19999999995343387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1216036</v>
      </c>
      <c r="D1408" s="1">
        <f>'RAS-funkcijski'!E114</f>
        <v>1359051.23</v>
      </c>
      <c r="E1408" s="1">
        <v>0</v>
      </c>
      <c r="F1408" s="1">
        <v>0</v>
      </c>
      <c r="G1408" s="2">
        <f t="shared" si="24"/>
        <v>432755.23060000001</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1105000</v>
      </c>
      <c r="D1409" s="1">
        <f>'RAS-funkcijski'!E115</f>
        <v>1150000</v>
      </c>
      <c r="E1409" s="1">
        <v>0</v>
      </c>
      <c r="F1409" s="1">
        <v>0</v>
      </c>
      <c r="G1409" s="2">
        <f t="shared" si="24"/>
        <v>377955</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1045000</v>
      </c>
      <c r="D1410" s="1">
        <f>'RAS-funkcijski'!E116</f>
        <v>1120000</v>
      </c>
      <c r="E1410" s="1">
        <v>0</v>
      </c>
      <c r="F1410" s="1">
        <v>0</v>
      </c>
      <c r="G1410" s="2">
        <f t="shared" si="24"/>
        <v>367920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60000</v>
      </c>
      <c r="D1411" s="1">
        <f>'RAS-funkcijski'!E117</f>
        <v>30000</v>
      </c>
      <c r="E1411" s="1">
        <v>0</v>
      </c>
      <c r="F1411" s="1">
        <v>0</v>
      </c>
      <c r="G1411" s="2">
        <f t="shared" si="24"/>
        <v>13560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15000</v>
      </c>
      <c r="D1416" s="1">
        <f>'RAS-funkcijski'!E122</f>
        <v>15000</v>
      </c>
      <c r="E1416" s="1">
        <v>0</v>
      </c>
      <c r="F1416" s="1">
        <v>0</v>
      </c>
      <c r="G1416" s="2">
        <f t="shared" si="24"/>
        <v>5310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15000</v>
      </c>
      <c r="D1418" s="1">
        <f>'RAS-funkcijski'!E124</f>
        <v>15000</v>
      </c>
      <c r="E1418" s="1">
        <v>0</v>
      </c>
      <c r="F1418" s="1">
        <v>0</v>
      </c>
      <c r="G1418" s="2">
        <f t="shared" si="24"/>
        <v>5400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85613</v>
      </c>
      <c r="D1419" s="1">
        <f>'RAS-funkcijski'!E125</f>
        <v>182661.51</v>
      </c>
      <c r="E1419" s="1">
        <v>0</v>
      </c>
      <c r="F1419" s="1">
        <v>0</v>
      </c>
      <c r="G1419" s="2">
        <f t="shared" si="24"/>
        <v>54563.258419999998</v>
      </c>
      <c r="H1419" s="2">
        <f t="shared" si="27"/>
        <v>0.48999999999068677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10000</v>
      </c>
      <c r="D1420" s="1">
        <f>'RAS-funkcijski'!E126</f>
        <v>10000</v>
      </c>
      <c r="E1420" s="1">
        <v>0</v>
      </c>
      <c r="F1420" s="1">
        <v>0</v>
      </c>
      <c r="G1420" s="2">
        <f t="shared" si="24"/>
        <v>3660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423</v>
      </c>
      <c r="D1422" s="1">
        <f>'RAS-funkcijski'!E128</f>
        <v>1389.72</v>
      </c>
      <c r="E1422" s="1">
        <v>0</v>
      </c>
      <c r="F1422" s="1">
        <v>0</v>
      </c>
      <c r="G1422" s="2">
        <f t="shared" si="24"/>
        <v>397.10255999999998</v>
      </c>
      <c r="H1422" s="2">
        <f t="shared" si="27"/>
        <v>0.27999999999997272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780507</v>
      </c>
      <c r="D1423" s="1">
        <f>'RAS-funkcijski'!E129</f>
        <v>941652.2699999999</v>
      </c>
      <c r="E1423" s="1">
        <v>0</v>
      </c>
      <c r="F1423" s="1">
        <v>0</v>
      </c>
      <c r="G1423" s="2">
        <f t="shared" si="24"/>
        <v>332976.4425</v>
      </c>
      <c r="H1423" s="2">
        <f t="shared" si="27"/>
        <v>0.26999999990221113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137513</v>
      </c>
      <c r="D1424" s="1">
        <f>'RAS-funkcijski'!E130</f>
        <v>183044.58</v>
      </c>
      <c r="E1424" s="1">
        <v>0</v>
      </c>
      <c r="F1424" s="1">
        <v>0</v>
      </c>
      <c r="G1424" s="2">
        <f t="shared" si="24"/>
        <v>63453.872159999999</v>
      </c>
      <c r="H1424" s="2">
        <f t="shared" si="27"/>
        <v>0.42000000001280569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137513</v>
      </c>
      <c r="D1426" s="1">
        <f>'RAS-funkcijski'!E132</f>
        <v>183044.58</v>
      </c>
      <c r="E1426" s="1">
        <v>0</v>
      </c>
      <c r="F1426" s="1">
        <v>0</v>
      </c>
      <c r="G1426" s="2">
        <f t="shared" si="24"/>
        <v>64461.076480000003</v>
      </c>
      <c r="H1426" s="2">
        <f t="shared" si="27"/>
        <v>0.42000000001280569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642994</v>
      </c>
      <c r="D1432" s="1">
        <f>'RAS-funkcijski'!E138</f>
        <v>758607.69</v>
      </c>
      <c r="E1432" s="1">
        <v>0</v>
      </c>
      <c r="F1432" s="1">
        <v>0</v>
      </c>
      <c r="G1432" s="2">
        <f t="shared" si="24"/>
        <v>289468.05692</v>
      </c>
      <c r="H1432" s="2">
        <f t="shared" si="27"/>
        <v>0.31000000005587935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33861786</v>
      </c>
      <c r="D1435" s="13">
        <f>'RAS-funkcijski'!E141</f>
        <v>33128335.219999999</v>
      </c>
      <c r="E1435" s="13">
        <v>0</v>
      </c>
      <c r="F1435" s="13">
        <v>0</v>
      </c>
      <c r="G1435" s="14">
        <f t="shared" si="24"/>
        <v>13716228.53228</v>
      </c>
      <c r="H1435" s="14">
        <f t="shared" si="27"/>
        <v>0.2199999988079071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4805292.8600000003</v>
      </c>
      <c r="E1436" s="6">
        <v>0</v>
      </c>
      <c r="F1436" s="6">
        <v>0</v>
      </c>
      <c r="G1436" s="7">
        <f t="shared" si="24"/>
        <v>9610.5857200000009</v>
      </c>
      <c r="H1436" s="7">
        <f t="shared" si="27"/>
        <v>0.13999999966472387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4805292.8600000003</v>
      </c>
      <c r="E1453" s="1">
        <v>0</v>
      </c>
      <c r="F1453" s="1">
        <v>0</v>
      </c>
      <c r="G1453" s="2">
        <f t="shared" si="24"/>
        <v>172990.54295999999</v>
      </c>
      <c r="H1453" s="2">
        <f t="shared" si="27"/>
        <v>0.13999999966472387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2952.86</v>
      </c>
      <c r="E1454" s="1">
        <v>0</v>
      </c>
      <c r="F1454" s="1">
        <v>0</v>
      </c>
      <c r="G1454" s="2">
        <f t="shared" si="24"/>
        <v>112.20868</v>
      </c>
      <c r="H1454" s="2">
        <f t="shared" si="27"/>
        <v>0.13999999999987267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2952.86</v>
      </c>
      <c r="E1456" s="1">
        <v>0</v>
      </c>
      <c r="F1456" s="1">
        <v>0</v>
      </c>
      <c r="G1456" s="2">
        <f t="shared" si="24"/>
        <v>124.02012000000002</v>
      </c>
      <c r="H1456" s="2">
        <f t="shared" si="27"/>
        <v>0.13999999999987267</v>
      </c>
      <c r="I1456" s="10">
        <f t="shared" si="30"/>
        <v>17.362816799984213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4802340</v>
      </c>
      <c r="E1461" s="1">
        <v>0</v>
      </c>
      <c r="F1461" s="1">
        <v>0</v>
      </c>
      <c r="G1461" s="2">
        <f t="shared" si="24"/>
        <v>249721.68</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4802340</v>
      </c>
      <c r="E1466" s="1">
        <v>0</v>
      </c>
      <c r="F1466" s="1">
        <v>0</v>
      </c>
      <c r="G1466" s="2">
        <f t="shared" si="24"/>
        <v>297745.08</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20071794.91</v>
      </c>
      <c r="D1480" s="6"/>
      <c r="E1480" s="6">
        <v>0</v>
      </c>
      <c r="F1480" s="6">
        <v>0</v>
      </c>
      <c r="G1480" s="7">
        <f t="shared" ref="G1480:G1580" si="34">B1480/1000*C1480</f>
        <v>20071.794910000001</v>
      </c>
      <c r="H1480" s="7">
        <f t="shared" ref="H1480:H1580" si="35">ABS(C1480-ROUND(C1480,0))</f>
        <v>8.9999999850988388E-2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46287182.549999997</v>
      </c>
      <c r="D1481" s="1">
        <v>0</v>
      </c>
      <c r="E1481" s="1">
        <v>0</v>
      </c>
      <c r="F1481" s="1">
        <v>0</v>
      </c>
      <c r="G1481" s="2">
        <f t="shared" si="34"/>
        <v>92574.365099999995</v>
      </c>
      <c r="H1481" s="2">
        <f t="shared" si="35"/>
        <v>0.45000000298023224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26277020.829999998</v>
      </c>
      <c r="D1483" s="1">
        <v>0</v>
      </c>
      <c r="E1483" s="1">
        <v>0</v>
      </c>
      <c r="F1483" s="1">
        <v>0</v>
      </c>
      <c r="G1483" s="2">
        <f t="shared" si="34"/>
        <v>105108.08331999999</v>
      </c>
      <c r="H1483" s="2">
        <f t="shared" si="35"/>
        <v>0.17000000178813934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3088781.64</v>
      </c>
      <c r="D1484" s="1">
        <v>0</v>
      </c>
      <c r="E1484" s="1">
        <v>0</v>
      </c>
      <c r="F1484" s="1">
        <v>0</v>
      </c>
      <c r="G1484" s="2">
        <f t="shared" si="34"/>
        <v>15443.908200000002</v>
      </c>
      <c r="H1484" s="2">
        <f t="shared" si="35"/>
        <v>0.35999999986961484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8981727.7899999991</v>
      </c>
      <c r="D1485" s="1">
        <v>0</v>
      </c>
      <c r="E1485" s="1">
        <v>0</v>
      </c>
      <c r="F1485" s="1">
        <v>0</v>
      </c>
      <c r="G1485" s="2">
        <f t="shared" si="34"/>
        <v>53890.366739999998</v>
      </c>
      <c r="H1485" s="2">
        <f t="shared" si="35"/>
        <v>0.21000000089406967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380286.12</v>
      </c>
      <c r="D1486" s="1">
        <v>0</v>
      </c>
      <c r="E1486" s="1">
        <v>0</v>
      </c>
      <c r="F1486" s="1">
        <v>0</v>
      </c>
      <c r="G1486" s="2">
        <f t="shared" si="34"/>
        <v>2662.0028400000001</v>
      </c>
      <c r="H1486" s="2">
        <f t="shared" si="35"/>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4550</v>
      </c>
      <c r="D1487" s="1">
        <v>0</v>
      </c>
      <c r="E1487" s="1">
        <v>0</v>
      </c>
      <c r="F1487" s="1">
        <v>0</v>
      </c>
      <c r="G1487" s="2">
        <f t="shared" si="34"/>
        <v>36.4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682000.04</v>
      </c>
      <c r="D1488" s="1">
        <v>0</v>
      </c>
      <c r="E1488" s="1">
        <v>0</v>
      </c>
      <c r="F1488" s="1">
        <v>0</v>
      </c>
      <c r="G1488" s="2">
        <f>B1488/1000*C1488</f>
        <v>6138.00036</v>
      </c>
      <c r="H1488" s="2">
        <f>ABS(C1488-ROUND(C1488,0))</f>
        <v>4.0000000037252903E-2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1156038.33</v>
      </c>
      <c r="D1489" s="1">
        <v>0</v>
      </c>
      <c r="E1489" s="1">
        <v>0</v>
      </c>
      <c r="F1489" s="1">
        <v>0</v>
      </c>
      <c r="G1489" s="2">
        <f t="shared" si="34"/>
        <v>11560.383300000001</v>
      </c>
      <c r="H1489" s="2">
        <f t="shared" si="35"/>
        <v>0.33000000007450581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6720</v>
      </c>
      <c r="D1490" s="1">
        <v>0</v>
      </c>
      <c r="E1490" s="1">
        <v>0</v>
      </c>
      <c r="F1490" s="1">
        <v>0</v>
      </c>
      <c r="G1490" s="2">
        <f t="shared" si="34"/>
        <v>73.92</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11976916.91</v>
      </c>
      <c r="D1491" s="1">
        <v>0</v>
      </c>
      <c r="E1491" s="1">
        <v>0</v>
      </c>
      <c r="F1491" s="1">
        <v>0</v>
      </c>
      <c r="G1491" s="2">
        <f t="shared" si="34"/>
        <v>143723.00292</v>
      </c>
      <c r="H1491" s="2">
        <f t="shared" si="35"/>
        <v>8.9999999850988388E-2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10756366.74</v>
      </c>
      <c r="D1492" s="1">
        <v>0</v>
      </c>
      <c r="E1492" s="1">
        <v>0</v>
      </c>
      <c r="F1492" s="1">
        <v>0</v>
      </c>
      <c r="G1492" s="2">
        <f t="shared" si="34"/>
        <v>139832.76762</v>
      </c>
      <c r="H1492" s="2">
        <f t="shared" si="35"/>
        <v>0.25999999977648258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9253794.9800000004</v>
      </c>
      <c r="D1493" s="1">
        <v>0</v>
      </c>
      <c r="E1493" s="1">
        <v>0</v>
      </c>
      <c r="F1493" s="1">
        <v>0</v>
      </c>
      <c r="G1493" s="2">
        <f t="shared" si="34"/>
        <v>129553.12972000001</v>
      </c>
      <c r="H1493" s="2">
        <f t="shared" si="35"/>
        <v>1.9999999552965164E-2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9253794.9800000004</v>
      </c>
      <c r="D1497" s="1">
        <v>0</v>
      </c>
      <c r="E1497" s="1">
        <v>0</v>
      </c>
      <c r="F1497" s="1">
        <v>0</v>
      </c>
      <c r="G1497" s="2">
        <f t="shared" si="34"/>
        <v>166568.30963999999</v>
      </c>
      <c r="H1497" s="2">
        <f t="shared" si="35"/>
        <v>1.9999999552965164E-2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48230867.329999998</v>
      </c>
      <c r="D1499" s="1">
        <v>0</v>
      </c>
      <c r="E1499" s="1">
        <v>0</v>
      </c>
      <c r="F1499" s="1">
        <v>0</v>
      </c>
      <c r="G1499" s="2">
        <f t="shared" si="34"/>
        <v>964617.34659999993</v>
      </c>
      <c r="H1499" s="2">
        <f t="shared" si="35"/>
        <v>0.32999999821186066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25886481.5</v>
      </c>
      <c r="D1501" s="1">
        <v>0</v>
      </c>
      <c r="E1501" s="1">
        <v>0</v>
      </c>
      <c r="F1501" s="1">
        <v>0</v>
      </c>
      <c r="G1501" s="2">
        <f t="shared" si="34"/>
        <v>569502.59299999999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3088474.74</v>
      </c>
      <c r="D1502" s="1">
        <v>0</v>
      </c>
      <c r="E1502" s="1">
        <v>0</v>
      </c>
      <c r="F1502" s="1">
        <v>0</v>
      </c>
      <c r="G1502" s="2">
        <f t="shared" si="34"/>
        <v>71034.919020000001</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8561933.0899999999</v>
      </c>
      <c r="D1503" s="1">
        <v>0</v>
      </c>
      <c r="E1503" s="1">
        <v>0</v>
      </c>
      <c r="F1503" s="1">
        <v>0</v>
      </c>
      <c r="G1503" s="2">
        <f t="shared" si="34"/>
        <v>205486.39416</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377826.04</v>
      </c>
      <c r="D1504" s="1">
        <v>0</v>
      </c>
      <c r="E1504" s="1">
        <v>0</v>
      </c>
      <c r="F1504" s="1">
        <v>0</v>
      </c>
      <c r="G1504" s="2">
        <f t="shared" si="34"/>
        <v>9445.6509999999998</v>
      </c>
      <c r="H1504" s="2">
        <f t="shared" si="35"/>
        <v>3.9999999979045242E-2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4550</v>
      </c>
      <c r="D1505" s="1">
        <v>0</v>
      </c>
      <c r="E1505" s="1">
        <v>0</v>
      </c>
      <c r="F1505" s="1">
        <v>0</v>
      </c>
      <c r="G1505" s="2">
        <f t="shared" si="34"/>
        <v>118.3</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682000.04</v>
      </c>
      <c r="D1506" s="1">
        <v>0</v>
      </c>
      <c r="E1506" s="1">
        <v>0</v>
      </c>
      <c r="F1506" s="1">
        <v>0</v>
      </c>
      <c r="G1506" s="2">
        <f>B1506/1000*C1506</f>
        <v>18414.001080000002</v>
      </c>
      <c r="H1506" s="2">
        <f>ABS(C1506-ROUND(C1506,0))</f>
        <v>4.0000000037252903E-2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1144577.3899999999</v>
      </c>
      <c r="D1507" s="1">
        <v>0</v>
      </c>
      <c r="E1507" s="1">
        <v>0</v>
      </c>
      <c r="F1507" s="1">
        <v>0</v>
      </c>
      <c r="G1507" s="2">
        <f t="shared" si="34"/>
        <v>32048.166919999996</v>
      </c>
      <c r="H1507" s="2">
        <f t="shared" si="35"/>
        <v>0.38999999989755452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6720</v>
      </c>
      <c r="D1508" s="1">
        <v>0</v>
      </c>
      <c r="E1508" s="1">
        <v>0</v>
      </c>
      <c r="F1508" s="1">
        <v>0</v>
      </c>
      <c r="G1508" s="2">
        <f t="shared" si="34"/>
        <v>194.88000000000002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12020400.199999999</v>
      </c>
      <c r="D1509" s="1">
        <v>0</v>
      </c>
      <c r="E1509" s="1">
        <v>0</v>
      </c>
      <c r="F1509" s="1">
        <v>0</v>
      </c>
      <c r="G1509" s="2">
        <f t="shared" si="34"/>
        <v>360612.00599999994</v>
      </c>
      <c r="H1509" s="2">
        <f t="shared" si="35"/>
        <v>0.19999999925494194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12375120.460000001</v>
      </c>
      <c r="D1510" s="1">
        <v>0</v>
      </c>
      <c r="E1510" s="1">
        <v>0</v>
      </c>
      <c r="F1510" s="1">
        <v>0</v>
      </c>
      <c r="G1510" s="2">
        <f t="shared" si="34"/>
        <v>383628.73426</v>
      </c>
      <c r="H1510" s="2">
        <f t="shared" si="35"/>
        <v>0.46000000089406967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9969265.3699999992</v>
      </c>
      <c r="D1511" s="1">
        <v>0</v>
      </c>
      <c r="E1511" s="1">
        <v>0</v>
      </c>
      <c r="F1511" s="1">
        <v>0</v>
      </c>
      <c r="G1511" s="2">
        <f t="shared" si="34"/>
        <v>319016.49183999997</v>
      </c>
      <c r="H1511" s="2">
        <f t="shared" si="35"/>
        <v>0.36999999918043613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9969265.3699999992</v>
      </c>
      <c r="D1515" s="1">
        <v>0</v>
      </c>
      <c r="E1515" s="1">
        <v>0</v>
      </c>
      <c r="F1515" s="1">
        <v>0</v>
      </c>
      <c r="G1515" s="2">
        <f t="shared" si="34"/>
        <v>358893.55331999995</v>
      </c>
      <c r="H1515" s="2">
        <f t="shared" si="35"/>
        <v>0.36999999918043613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18128110.129999995</v>
      </c>
      <c r="D1517" s="1">
        <v>0</v>
      </c>
      <c r="E1517" s="1">
        <v>0</v>
      </c>
      <c r="F1517" s="1">
        <v>0</v>
      </c>
      <c r="G1517" s="2">
        <f t="shared" si="34"/>
        <v>688868.18493999983</v>
      </c>
      <c r="H1517" s="2">
        <f t="shared" si="35"/>
        <v>0.12999999523162842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825339.83000000007</v>
      </c>
      <c r="D1518" s="1">
        <v>0</v>
      </c>
      <c r="E1518" s="1">
        <v>0</v>
      </c>
      <c r="F1518" s="1">
        <v>0</v>
      </c>
      <c r="G1518" s="2">
        <f t="shared" si="34"/>
        <v>32188.253370000002</v>
      </c>
      <c r="H1518" s="2">
        <f t="shared" si="35"/>
        <v>0.16999999992549419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354648.8</v>
      </c>
      <c r="D1524" s="1">
        <v>0</v>
      </c>
      <c r="E1524" s="1">
        <v>0</v>
      </c>
      <c r="F1524" s="1">
        <v>0</v>
      </c>
      <c r="G1524" s="2">
        <f t="shared" si="34"/>
        <v>15959.195999999998</v>
      </c>
      <c r="H1524" s="2">
        <f t="shared" si="35"/>
        <v>0.20000000001164153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195701.79</v>
      </c>
      <c r="D1525" s="1">
        <v>0</v>
      </c>
      <c r="E1525" s="1">
        <v>0</v>
      </c>
      <c r="F1525" s="1">
        <v>0</v>
      </c>
      <c r="G1525" s="2">
        <f t="shared" si="34"/>
        <v>9002.2823399999997</v>
      </c>
      <c r="H1525" s="2">
        <f t="shared" si="35"/>
        <v>0.20999999999185093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1227.5999999999999</v>
      </c>
      <c r="D1526" s="1">
        <v>0</v>
      </c>
      <c r="E1526" s="1">
        <v>0</v>
      </c>
      <c r="F1526" s="1">
        <v>0</v>
      </c>
      <c r="G1526" s="2">
        <f t="shared" si="34"/>
        <v>57.697199999999995</v>
      </c>
      <c r="H1526" s="2">
        <f t="shared" si="35"/>
        <v>0.40000000000009095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194474.19</v>
      </c>
      <c r="D1528" s="1">
        <v>0</v>
      </c>
      <c r="E1528" s="1">
        <v>0</v>
      </c>
      <c r="F1528" s="1">
        <v>0</v>
      </c>
      <c r="G1528" s="2">
        <f t="shared" si="34"/>
        <v>9529.23531</v>
      </c>
      <c r="H1528" s="2">
        <f t="shared" si="35"/>
        <v>0.19000000000232831</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143795.16</v>
      </c>
      <c r="D1530" s="1">
        <v>0</v>
      </c>
      <c r="E1530" s="1">
        <v>0</v>
      </c>
      <c r="F1530" s="1">
        <v>0</v>
      </c>
      <c r="G1530" s="2">
        <f t="shared" si="34"/>
        <v>7333.5531599999995</v>
      </c>
      <c r="H1530" s="2">
        <f t="shared" si="35"/>
        <v>0.16000000000349246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105812.02</v>
      </c>
      <c r="D1531" s="1">
        <v>0</v>
      </c>
      <c r="E1531" s="1">
        <v>0</v>
      </c>
      <c r="F1531" s="1">
        <v>0</v>
      </c>
      <c r="G1531" s="2">
        <f t="shared" si="34"/>
        <v>5502.2250400000003</v>
      </c>
      <c r="H1531" s="2">
        <f t="shared" si="35"/>
        <v>2.0000000004074536E-2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37983.14</v>
      </c>
      <c r="D1532" s="1">
        <v>0</v>
      </c>
      <c r="E1532" s="1">
        <v>0</v>
      </c>
      <c r="F1532" s="1">
        <v>0</v>
      </c>
      <c r="G1532" s="2">
        <f t="shared" si="34"/>
        <v>2013.1064199999998</v>
      </c>
      <c r="H1532" s="2">
        <f t="shared" si="35"/>
        <v>0.13999999999941792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15151.85</v>
      </c>
      <c r="D1535" s="1">
        <v>0</v>
      </c>
      <c r="E1535" s="1">
        <v>0</v>
      </c>
      <c r="F1535" s="1">
        <v>0</v>
      </c>
      <c r="G1535" s="2">
        <f t="shared" si="34"/>
        <v>848.50360000000001</v>
      </c>
      <c r="H1535" s="2">
        <f t="shared" si="35"/>
        <v>0.1499999999996362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15151.85</v>
      </c>
      <c r="D1536" s="1">
        <v>0</v>
      </c>
      <c r="E1536" s="1">
        <v>0</v>
      </c>
      <c r="F1536" s="1">
        <v>0</v>
      </c>
      <c r="G1536" s="2">
        <f t="shared" si="34"/>
        <v>863.65545000000009</v>
      </c>
      <c r="H1536" s="2">
        <f t="shared" si="35"/>
        <v>0.1499999999996362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470691.03</v>
      </c>
      <c r="D1565" s="1">
        <v>0</v>
      </c>
      <c r="E1565" s="1">
        <v>0</v>
      </c>
      <c r="F1565" s="1">
        <v>0</v>
      </c>
      <c r="G1565" s="2">
        <f t="shared" si="34"/>
        <v>40479.42858</v>
      </c>
      <c r="H1565" s="2">
        <f t="shared" si="35"/>
        <v>3.0000000027939677E-2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103478.13</v>
      </c>
      <c r="D1566" s="1">
        <v>0</v>
      </c>
      <c r="E1566" s="1">
        <v>0</v>
      </c>
      <c r="F1566" s="1">
        <v>0</v>
      </c>
      <c r="G1566" s="2">
        <f t="shared" si="34"/>
        <v>9002.5973099999992</v>
      </c>
      <c r="H1566" s="2">
        <f t="shared" si="35"/>
        <v>0.13000000000465661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15000</v>
      </c>
      <c r="D1567" s="1">
        <v>0</v>
      </c>
      <c r="E1567" s="1">
        <v>0</v>
      </c>
      <c r="F1567" s="1">
        <v>0</v>
      </c>
      <c r="G1567" s="2">
        <f t="shared" si="34"/>
        <v>1320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352212.9</v>
      </c>
      <c r="D1569" s="1">
        <v>0</v>
      </c>
      <c r="E1569" s="1">
        <v>0</v>
      </c>
      <c r="F1569" s="1">
        <v>0</v>
      </c>
      <c r="G1569" s="2">
        <f t="shared" si="34"/>
        <v>31699.161</v>
      </c>
      <c r="H1569" s="2">
        <f t="shared" si="35"/>
        <v>9.9999999976716936E-2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17302770.300000001</v>
      </c>
      <c r="D1576" s="1">
        <v>0</v>
      </c>
      <c r="E1576" s="1">
        <v>0</v>
      </c>
      <c r="F1576" s="1">
        <v>0</v>
      </c>
      <c r="G1576" s="2">
        <f t="shared" si="34"/>
        <v>1678368.7191000001</v>
      </c>
      <c r="H1576" s="2">
        <f t="shared" si="35"/>
        <v>0.30000000074505806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2477765.19</v>
      </c>
      <c r="D1578" s="1">
        <v>0</v>
      </c>
      <c r="E1578" s="1">
        <v>0</v>
      </c>
      <c r="F1578" s="1">
        <v>0</v>
      </c>
      <c r="G1578" s="2">
        <f t="shared" si="34"/>
        <v>245298.75380999999</v>
      </c>
      <c r="H1578" s="2">
        <f t="shared" si="35"/>
        <v>0.18999999994412065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208801.69</v>
      </c>
      <c r="D1579" s="1">
        <v>0</v>
      </c>
      <c r="E1579" s="1">
        <v>0</v>
      </c>
      <c r="F1579" s="1">
        <v>0</v>
      </c>
      <c r="G1579" s="2">
        <f t="shared" si="34"/>
        <v>20880.169000000002</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14616203.42</v>
      </c>
      <c r="D1580" s="13">
        <v>0</v>
      </c>
      <c r="E1580" s="13">
        <v>0</v>
      </c>
      <c r="F1580" s="13">
        <v>0</v>
      </c>
      <c r="G1580" s="14">
        <f t="shared" si="34"/>
        <v>1476236.5454200001</v>
      </c>
      <c r="H1580" s="14">
        <f t="shared" si="35"/>
        <v>0.41999999992549419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31954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22</v>
      </c>
      <c r="E10" s="322"/>
      <c r="F10" s="313" t="s">
        <v>34</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31" t="s">
        <v>38</v>
      </c>
      <c r="C15" s="332"/>
      <c r="D15" s="332"/>
      <c r="E15" s="332"/>
      <c r="F15" s="333"/>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32325688</v>
      </c>
      <c r="I16" s="172">
        <f>'PR-RAS'!E6</f>
        <v>39090841.859999999</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23710638</v>
      </c>
      <c r="I17" s="172">
        <f>'PR-RAS'!E151</f>
        <v>29142353.650000002</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5115236</v>
      </c>
      <c r="I19" s="173">
        <f>'PR-RAS'!E646</f>
        <v>2768287.2999999989</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198749081</v>
      </c>
      <c r="I20" s="175">
        <f>BILANCA!E7</f>
        <v>208857297.94</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42787248</v>
      </c>
      <c r="I21" s="177">
        <f>BILANCA!E68</f>
        <v>38672068.359999999</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20071796</v>
      </c>
      <c r="I22" s="177">
        <f>BILANCA!E176</f>
        <v>18128110.129999999</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221464533</v>
      </c>
      <c r="I23" s="179">
        <f>BILANCA!E237</f>
        <v>229401256.17000005</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9" t="str">
        <f>'RAS-funkcijski'!C5</f>
        <v>01</v>
      </c>
      <c r="H24" s="174">
        <f>'RAS-funkcijski'!D5</f>
        <v>76341</v>
      </c>
      <c r="I24" s="175">
        <f>'RAS-funkcijski'!E5</f>
        <v>75469.600000000006</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13866</v>
      </c>
      <c r="I25" s="177">
        <f>'RAS-funkcijski'!E35</f>
        <v>74803.009999999995</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18100109</v>
      </c>
      <c r="I26" s="177">
        <f>'RAS-funkcijski'!E88</f>
        <v>16413230.539999999</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1216036</v>
      </c>
      <c r="I27" s="177">
        <f>'RAS-funkcijski'!E114</f>
        <v>1359051.23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33861786</v>
      </c>
      <c r="I28" s="181">
        <f>'RAS-funkcijski'!E141</f>
        <v>33128335.219999999</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9" t="str">
        <f>'P-VRIO'!C5</f>
        <v>9151</v>
      </c>
      <c r="H29" s="174">
        <f>'P-VRIO'!D5</f>
        <v>0</v>
      </c>
      <c r="I29" s="175">
        <f>'P-VRIO'!E5</f>
        <v>4805292.8600000003</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4805292.8600000003</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9" t="str">
        <f>OBVEZE!C5</f>
        <v>V001</v>
      </c>
      <c r="H33" s="182" t="s">
        <v>43</v>
      </c>
      <c r="I33" s="183">
        <f>OBVEZE!D5</f>
        <v>20071794.91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43</v>
      </c>
      <c r="I34" s="177">
        <f>OBVEZE!D42</f>
        <v>18128110.129999995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43</v>
      </c>
      <c r="I35" s="177">
        <f>OBVEZE!D43</f>
        <v>825339.83000000007</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43</v>
      </c>
      <c r="I36" s="181">
        <f>OBVEZE!D101</f>
        <v>17302770.300000001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44</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opLeftCell="A634"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45</v>
      </c>
      <c r="B2" s="352"/>
      <c r="C2" s="352"/>
      <c r="D2" s="352"/>
      <c r="E2" s="352"/>
      <c r="F2" s="352"/>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32325688</v>
      </c>
      <c r="E6" s="53">
        <f>E7+E44+E50+E82+E106+E124+E133+E139</f>
        <v>39090841.859999999</v>
      </c>
      <c r="F6" s="54">
        <f t="shared" ref="F6:F131" si="0">IF(D6&lt;&gt;0,IF(E6/D6&gt;=100,"&gt;&gt;100",E6/D6*100),"-")</f>
        <v>120.92810479393354</v>
      </c>
    </row>
    <row r="7" spans="1:25" ht="12.75" customHeight="1" x14ac:dyDescent="0.2">
      <c r="A7" s="55">
        <v>61</v>
      </c>
      <c r="B7" s="309" t="s">
        <v>54</v>
      </c>
      <c r="C7" s="52" t="s">
        <v>55</v>
      </c>
      <c r="D7" s="53">
        <f t="shared" ref="D7:E7" si="1">D8+D17+D23+D29+D37+D40</f>
        <v>11920133</v>
      </c>
      <c r="E7" s="53">
        <f t="shared" si="1"/>
        <v>18549042.379999999</v>
      </c>
      <c r="F7" s="54">
        <f t="shared" si="0"/>
        <v>155.61103538022601</v>
      </c>
    </row>
    <row r="8" spans="1:25" ht="12.75" customHeight="1" x14ac:dyDescent="0.2">
      <c r="A8" s="55">
        <v>611</v>
      </c>
      <c r="B8" s="87" t="s">
        <v>56</v>
      </c>
      <c r="C8" s="52" t="s">
        <v>57</v>
      </c>
      <c r="D8" s="53">
        <f t="shared" ref="D8:E8" si="2">SUM(D9:D14)-D15-D16</f>
        <v>7548347</v>
      </c>
      <c r="E8" s="53">
        <f t="shared" si="2"/>
        <v>13302319.550000001</v>
      </c>
      <c r="F8" s="54">
        <f t="shared" si="0"/>
        <v>176.22824639619773</v>
      </c>
    </row>
    <row r="9" spans="1:25" ht="12.75" customHeight="1" x14ac:dyDescent="0.2">
      <c r="A9" s="55">
        <v>6111</v>
      </c>
      <c r="B9" s="87" t="s">
        <v>58</v>
      </c>
      <c r="C9" s="52" t="s">
        <v>59</v>
      </c>
      <c r="D9" s="244">
        <v>8743055</v>
      </c>
      <c r="E9" s="244">
        <v>14245640</v>
      </c>
      <c r="F9" s="54">
        <f t="shared" si="0"/>
        <v>162.93663942409148</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1194708</v>
      </c>
      <c r="E15" s="244">
        <v>943320.45</v>
      </c>
      <c r="F15" s="54">
        <f t="shared" si="0"/>
        <v>78.958243353187555</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3639506</v>
      </c>
      <c r="E23" s="53">
        <f t="shared" si="4"/>
        <v>4033027.06</v>
      </c>
      <c r="F23" s="54">
        <f t="shared" si="0"/>
        <v>110.81248554062006</v>
      </c>
    </row>
    <row r="24" spans="1:6" ht="12.75" customHeight="1" x14ac:dyDescent="0.2">
      <c r="A24" s="55">
        <v>6131</v>
      </c>
      <c r="B24" s="87" t="s">
        <v>88</v>
      </c>
      <c r="C24" s="52" t="s">
        <v>89</v>
      </c>
      <c r="D24" s="244">
        <v>711936</v>
      </c>
      <c r="E24" s="244">
        <v>920997.31</v>
      </c>
      <c r="F24" s="54">
        <f t="shared" si="0"/>
        <v>129.36518310634665</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2927570</v>
      </c>
      <c r="E27" s="244">
        <v>3112029.75</v>
      </c>
      <c r="F27" s="54">
        <f t="shared" si="0"/>
        <v>106.30078016921884</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732280</v>
      </c>
      <c r="E29" s="53">
        <f t="shared" si="5"/>
        <v>1213695.77</v>
      </c>
      <c r="F29" s="54">
        <f t="shared" si="0"/>
        <v>165.74203446768996</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729040</v>
      </c>
      <c r="E31" s="244">
        <v>1213695.77</v>
      </c>
      <c r="F31" s="54">
        <f t="shared" si="0"/>
        <v>166.47862531548338</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3240</v>
      </c>
      <c r="E33" s="244"/>
      <c r="F33" s="54">
        <f t="shared" si="0"/>
        <v>0</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8215499</v>
      </c>
      <c r="E50" s="53">
        <f>E51+E54+E59+E62+E65+E68+E71+E74+E77</f>
        <v>8132131.1100000003</v>
      </c>
      <c r="F50" s="54">
        <f t="shared" si="0"/>
        <v>98.985236441511347</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316968</v>
      </c>
      <c r="E54" s="53">
        <f t="shared" si="11"/>
        <v>0</v>
      </c>
      <c r="F54" s="54">
        <f t="shared" si="0"/>
        <v>0</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746</v>
      </c>
      <c r="E57" s="244"/>
      <c r="F57" s="54">
        <f t="shared" si="0"/>
        <v>0</v>
      </c>
    </row>
    <row r="58" spans="1:6" ht="12.75" customHeight="1" x14ac:dyDescent="0.2">
      <c r="A58" s="55">
        <v>6324</v>
      </c>
      <c r="B58" s="88" t="s">
        <v>156</v>
      </c>
      <c r="C58" s="52" t="s">
        <v>157</v>
      </c>
      <c r="D58" s="244">
        <v>316222</v>
      </c>
      <c r="E58" s="244"/>
      <c r="F58" s="54">
        <f t="shared" si="0"/>
        <v>0</v>
      </c>
    </row>
    <row r="59" spans="1:6" ht="24" x14ac:dyDescent="0.2">
      <c r="A59" s="55">
        <v>633</v>
      </c>
      <c r="B59" s="88" t="s">
        <v>158</v>
      </c>
      <c r="C59" s="52" t="s">
        <v>159</v>
      </c>
      <c r="D59" s="53">
        <f t="shared" ref="D59:E59" si="12">SUM(D60:D61)</f>
        <v>4734227</v>
      </c>
      <c r="E59" s="53">
        <f t="shared" si="12"/>
        <v>1563245.08</v>
      </c>
      <c r="F59" s="54">
        <f t="shared" si="0"/>
        <v>33.02007022476954</v>
      </c>
    </row>
    <row r="60" spans="1:6" ht="24" x14ac:dyDescent="0.2">
      <c r="A60" s="55">
        <v>6331</v>
      </c>
      <c r="B60" s="88" t="s">
        <v>160</v>
      </c>
      <c r="C60" s="52" t="s">
        <v>161</v>
      </c>
      <c r="D60" s="244">
        <v>3163761</v>
      </c>
      <c r="E60" s="244">
        <v>123150</v>
      </c>
      <c r="F60" s="54">
        <f t="shared" si="0"/>
        <v>3.8925190619645416</v>
      </c>
    </row>
    <row r="61" spans="1:6" ht="24" x14ac:dyDescent="0.2">
      <c r="A61" s="55">
        <v>6332</v>
      </c>
      <c r="B61" s="88" t="s">
        <v>162</v>
      </c>
      <c r="C61" s="52" t="s">
        <v>163</v>
      </c>
      <c r="D61" s="244">
        <v>1570466</v>
      </c>
      <c r="E61" s="244">
        <v>1440095.08</v>
      </c>
      <c r="F61" s="54">
        <f t="shared" si="0"/>
        <v>91.698583732471775</v>
      </c>
    </row>
    <row r="62" spans="1:6" ht="12.75" customHeight="1" x14ac:dyDescent="0.2">
      <c r="A62" s="55">
        <v>634</v>
      </c>
      <c r="B62" s="87" t="s">
        <v>164</v>
      </c>
      <c r="C62" s="52" t="s">
        <v>165</v>
      </c>
      <c r="D62" s="53">
        <f t="shared" ref="D62:E62" si="13">SUM(D63:D64)</f>
        <v>815491</v>
      </c>
      <c r="E62" s="53">
        <f t="shared" si="13"/>
        <v>749132.38</v>
      </c>
      <c r="F62" s="54">
        <f t="shared" si="0"/>
        <v>91.862740361328335</v>
      </c>
    </row>
    <row r="63" spans="1:6" ht="12.75" customHeight="1" x14ac:dyDescent="0.2">
      <c r="A63" s="55">
        <v>6341</v>
      </c>
      <c r="B63" s="87" t="s">
        <v>166</v>
      </c>
      <c r="C63" s="52" t="s">
        <v>167</v>
      </c>
      <c r="D63" s="244">
        <v>262562</v>
      </c>
      <c r="E63" s="244"/>
      <c r="F63" s="54">
        <f t="shared" si="0"/>
        <v>0</v>
      </c>
    </row>
    <row r="64" spans="1:6" ht="12.75" customHeight="1" x14ac:dyDescent="0.2">
      <c r="A64" s="55">
        <v>6342</v>
      </c>
      <c r="B64" s="87" t="s">
        <v>168</v>
      </c>
      <c r="C64" s="52" t="s">
        <v>169</v>
      </c>
      <c r="D64" s="244">
        <v>552929</v>
      </c>
      <c r="E64" s="244">
        <v>749132.38</v>
      </c>
      <c r="F64" s="54">
        <f t="shared" si="0"/>
        <v>135.48437141115767</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2348813</v>
      </c>
      <c r="E74" s="53">
        <f t="shared" si="17"/>
        <v>5819753.6500000004</v>
      </c>
      <c r="F74" s="54">
        <f t="shared" si="0"/>
        <v>247.77424384146377</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2348813</v>
      </c>
      <c r="E76" s="244">
        <v>5819753.6500000004</v>
      </c>
      <c r="F76" s="54">
        <f t="shared" si="0"/>
        <v>247.77424384146377</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4764407</v>
      </c>
      <c r="E82" s="53">
        <f t="shared" si="19"/>
        <v>5865844.3900000006</v>
      </c>
      <c r="F82" s="54">
        <f t="shared" si="0"/>
        <v>123.11803735491114</v>
      </c>
    </row>
    <row r="83" spans="1:6" ht="12.75" customHeight="1" x14ac:dyDescent="0.2">
      <c r="A83" s="55">
        <v>641</v>
      </c>
      <c r="B83" s="87" t="s">
        <v>206</v>
      </c>
      <c r="C83" s="52" t="s">
        <v>207</v>
      </c>
      <c r="D83" s="53">
        <f t="shared" ref="D83:E83" si="20">SUM(D84:D90)</f>
        <v>511</v>
      </c>
      <c r="E83" s="53">
        <f t="shared" si="20"/>
        <v>48980.39</v>
      </c>
      <c r="F83" s="54">
        <f t="shared" si="0"/>
        <v>9585.203522504893</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5</v>
      </c>
      <c r="E85" s="244">
        <v>3.51</v>
      </c>
      <c r="F85" s="54">
        <f t="shared" si="0"/>
        <v>70.199999999999989</v>
      </c>
    </row>
    <row r="86" spans="1:6" ht="12.75" customHeight="1" x14ac:dyDescent="0.2">
      <c r="A86" s="55">
        <v>6414</v>
      </c>
      <c r="B86" s="87" t="s">
        <v>212</v>
      </c>
      <c r="C86" s="52" t="s">
        <v>213</v>
      </c>
      <c r="D86" s="244"/>
      <c r="E86" s="244">
        <v>3113.89</v>
      </c>
      <c r="F86" s="54" t="str">
        <f t="shared" si="0"/>
        <v>-</v>
      </c>
    </row>
    <row r="87" spans="1:6" ht="12.75" customHeight="1" x14ac:dyDescent="0.2">
      <c r="A87" s="55">
        <v>6415</v>
      </c>
      <c r="B87" s="87" t="s">
        <v>214</v>
      </c>
      <c r="C87" s="52" t="s">
        <v>215</v>
      </c>
      <c r="D87" s="244">
        <v>506</v>
      </c>
      <c r="E87" s="244">
        <v>45862.99</v>
      </c>
      <c r="F87" s="54">
        <f t="shared" si="0"/>
        <v>9063.8320158102761</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4763896</v>
      </c>
      <c r="E91" s="53">
        <f t="shared" si="21"/>
        <v>5816864.0000000009</v>
      </c>
      <c r="F91" s="54">
        <f t="shared" si="0"/>
        <v>122.10308537382011</v>
      </c>
    </row>
    <row r="92" spans="1:6" ht="12.75" customHeight="1" x14ac:dyDescent="0.2">
      <c r="A92" s="55">
        <v>6421</v>
      </c>
      <c r="B92" s="87" t="s">
        <v>224</v>
      </c>
      <c r="C92" s="52" t="s">
        <v>225</v>
      </c>
      <c r="D92" s="244">
        <v>284007</v>
      </c>
      <c r="E92" s="244">
        <v>620657.61</v>
      </c>
      <c r="F92" s="54">
        <f t="shared" si="0"/>
        <v>218.53602552049773</v>
      </c>
    </row>
    <row r="93" spans="1:6" ht="12.75" customHeight="1" x14ac:dyDescent="0.2">
      <c r="A93" s="55">
        <v>6422</v>
      </c>
      <c r="B93" s="87" t="s">
        <v>226</v>
      </c>
      <c r="C93" s="52" t="s">
        <v>227</v>
      </c>
      <c r="D93" s="244">
        <v>3947229</v>
      </c>
      <c r="E93" s="244">
        <v>4568973.66</v>
      </c>
      <c r="F93" s="54">
        <f t="shared" si="0"/>
        <v>115.75142106019184</v>
      </c>
    </row>
    <row r="94" spans="1:6" ht="12.75" customHeight="1" x14ac:dyDescent="0.2">
      <c r="A94" s="55">
        <v>6423</v>
      </c>
      <c r="B94" s="87" t="s">
        <v>228</v>
      </c>
      <c r="C94" s="52" t="s">
        <v>229</v>
      </c>
      <c r="D94" s="244">
        <v>401183</v>
      </c>
      <c r="E94" s="244">
        <v>421191.44</v>
      </c>
      <c r="F94" s="54">
        <f t="shared" si="0"/>
        <v>104.9873598831456</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131477</v>
      </c>
      <c r="E97" s="244">
        <v>206041.29</v>
      </c>
      <c r="F97" s="54">
        <f t="shared" si="0"/>
        <v>156.71280147858562</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6933173</v>
      </c>
      <c r="E106" s="53">
        <f t="shared" si="23"/>
        <v>6172779.3499999996</v>
      </c>
      <c r="F106" s="54">
        <f t="shared" si="0"/>
        <v>89.0325302714933</v>
      </c>
    </row>
    <row r="107" spans="1:6" ht="12.75" customHeight="1" x14ac:dyDescent="0.2">
      <c r="A107" s="55">
        <v>651</v>
      </c>
      <c r="B107" s="87" t="s">
        <v>254</v>
      </c>
      <c r="C107" s="52" t="s">
        <v>255</v>
      </c>
      <c r="D107" s="53">
        <f t="shared" ref="D107:E107" si="24">SUM(D108:D111)</f>
        <v>688100</v>
      </c>
      <c r="E107" s="53">
        <f t="shared" si="24"/>
        <v>1180421.3600000001</v>
      </c>
      <c r="F107" s="54">
        <f t="shared" si="0"/>
        <v>171.54793779973843</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c r="E109" s="244">
        <v>997.32</v>
      </c>
      <c r="F109" s="54" t="str">
        <f t="shared" si="0"/>
        <v>-</v>
      </c>
    </row>
    <row r="110" spans="1:6" ht="12.75" customHeight="1" x14ac:dyDescent="0.2">
      <c r="A110" s="55">
        <v>6513</v>
      </c>
      <c r="B110" s="87" t="s">
        <v>260</v>
      </c>
      <c r="C110" s="52" t="s">
        <v>261</v>
      </c>
      <c r="D110" s="244">
        <v>35465</v>
      </c>
      <c r="E110" s="244">
        <v>25510.22</v>
      </c>
      <c r="F110" s="54">
        <f t="shared" si="0"/>
        <v>71.930692231777812</v>
      </c>
    </row>
    <row r="111" spans="1:6" ht="12.75" customHeight="1" x14ac:dyDescent="0.2">
      <c r="A111" s="55">
        <v>6514</v>
      </c>
      <c r="B111" s="87" t="s">
        <v>262</v>
      </c>
      <c r="C111" s="52" t="s">
        <v>263</v>
      </c>
      <c r="D111" s="244">
        <v>652635</v>
      </c>
      <c r="E111" s="244">
        <v>1153913.82</v>
      </c>
      <c r="F111" s="54">
        <f t="shared" si="0"/>
        <v>176.80844882667955</v>
      </c>
    </row>
    <row r="112" spans="1:6" ht="12.75" customHeight="1" x14ac:dyDescent="0.2">
      <c r="A112" s="55">
        <v>652</v>
      </c>
      <c r="B112" s="87" t="s">
        <v>264</v>
      </c>
      <c r="C112" s="52" t="s">
        <v>265</v>
      </c>
      <c r="D112" s="53">
        <f t="shared" ref="D112:E112" si="25">SUM(D113:D119)</f>
        <v>588562</v>
      </c>
      <c r="E112" s="53">
        <f t="shared" si="25"/>
        <v>867591.23</v>
      </c>
      <c r="F112" s="54">
        <f t="shared" si="0"/>
        <v>147.40863834226471</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230303</v>
      </c>
      <c r="E114" s="244">
        <v>217794.18</v>
      </c>
      <c r="F114" s="54">
        <f t="shared" si="0"/>
        <v>94.568537969544465</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23642</v>
      </c>
      <c r="E116" s="244">
        <v>22720</v>
      </c>
      <c r="F116" s="54">
        <f t="shared" si="0"/>
        <v>96.10016073090263</v>
      </c>
    </row>
    <row r="117" spans="1:6" ht="12.75" customHeight="1" x14ac:dyDescent="0.2">
      <c r="A117" s="55">
        <v>6526</v>
      </c>
      <c r="B117" s="87" t="s">
        <v>274</v>
      </c>
      <c r="C117" s="52" t="s">
        <v>275</v>
      </c>
      <c r="D117" s="244">
        <v>334617</v>
      </c>
      <c r="E117" s="244">
        <v>627077.05000000005</v>
      </c>
      <c r="F117" s="54">
        <f t="shared" si="0"/>
        <v>187.40143208504051</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5656511</v>
      </c>
      <c r="E120" s="53">
        <f t="shared" si="26"/>
        <v>4124766.76</v>
      </c>
      <c r="F120" s="54">
        <f t="shared" si="0"/>
        <v>72.920688389008703</v>
      </c>
    </row>
    <row r="121" spans="1:6" ht="12.75" customHeight="1" x14ac:dyDescent="0.2">
      <c r="A121" s="55">
        <v>6531</v>
      </c>
      <c r="B121" s="87" t="s">
        <v>282</v>
      </c>
      <c r="C121" s="52" t="s">
        <v>283</v>
      </c>
      <c r="D121" s="244">
        <v>2209049</v>
      </c>
      <c r="E121" s="244">
        <v>902060.97</v>
      </c>
      <c r="F121" s="54">
        <f t="shared" si="0"/>
        <v>40.834810364097848</v>
      </c>
    </row>
    <row r="122" spans="1:6" ht="12.75" customHeight="1" x14ac:dyDescent="0.2">
      <c r="A122" s="55">
        <v>6532</v>
      </c>
      <c r="B122" s="87" t="s">
        <v>284</v>
      </c>
      <c r="C122" s="52" t="s">
        <v>285</v>
      </c>
      <c r="D122" s="244">
        <v>3447462</v>
      </c>
      <c r="E122" s="244">
        <v>3222705.79</v>
      </c>
      <c r="F122" s="54">
        <f t="shared" si="0"/>
        <v>93.480531184970275</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240420</v>
      </c>
      <c r="E124" s="53">
        <f t="shared" si="27"/>
        <v>165830</v>
      </c>
      <c r="F124" s="54">
        <f t="shared" si="0"/>
        <v>68.975126861326004</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0</v>
      </c>
      <c r="E127" s="244">
        <v>0</v>
      </c>
      <c r="F127" s="54" t="str">
        <f t="shared" si="0"/>
        <v>-</v>
      </c>
    </row>
    <row r="128" spans="1:6" ht="24" x14ac:dyDescent="0.2">
      <c r="A128" s="55">
        <v>663</v>
      </c>
      <c r="B128" s="233" t="s">
        <v>296</v>
      </c>
      <c r="C128" s="52" t="s">
        <v>297</v>
      </c>
      <c r="D128" s="53">
        <f t="shared" ref="D128:E128" si="29">SUM(D129:D132)</f>
        <v>240420</v>
      </c>
      <c r="E128" s="53">
        <f t="shared" si="29"/>
        <v>165830</v>
      </c>
      <c r="F128" s="54">
        <f t="shared" si="0"/>
        <v>68.975126861326004</v>
      </c>
    </row>
    <row r="129" spans="1:6" ht="12.75" customHeight="1" x14ac:dyDescent="0.2">
      <c r="A129" s="55">
        <v>6631</v>
      </c>
      <c r="B129" s="88" t="s">
        <v>298</v>
      </c>
      <c r="C129" s="52" t="s">
        <v>299</v>
      </c>
      <c r="D129" s="244">
        <v>117420</v>
      </c>
      <c r="E129" s="244">
        <v>58330</v>
      </c>
      <c r="F129" s="54">
        <f t="shared" si="0"/>
        <v>49.676375404530745</v>
      </c>
    </row>
    <row r="130" spans="1:6" ht="12.75" customHeight="1" x14ac:dyDescent="0.2">
      <c r="A130" s="55">
        <v>6632</v>
      </c>
      <c r="B130" s="234" t="s">
        <v>300</v>
      </c>
      <c r="C130" s="52" t="s">
        <v>301</v>
      </c>
      <c r="D130" s="244">
        <v>123000</v>
      </c>
      <c r="E130" s="244">
        <v>107500</v>
      </c>
      <c r="F130" s="54">
        <f t="shared" si="0"/>
        <v>87.398373983739845</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0</v>
      </c>
      <c r="E133" s="53">
        <f t="shared" si="30"/>
        <v>0</v>
      </c>
      <c r="F133" s="54" t="str">
        <f t="shared" ref="F133:F223" si="31">IF(D133&lt;&gt;0,IF(E133/D133&gt;=100,"&gt;&gt;100",E133/D133*100),"-")</f>
        <v>-</v>
      </c>
    </row>
    <row r="134" spans="1:6" ht="24" x14ac:dyDescent="0.2">
      <c r="A134" s="55">
        <v>671</v>
      </c>
      <c r="B134" s="234" t="s">
        <v>308</v>
      </c>
      <c r="C134" s="52" t="s">
        <v>309</v>
      </c>
      <c r="D134" s="53">
        <f t="shared" ref="D134:E134" si="32">SUM(D135:D137)</f>
        <v>0</v>
      </c>
      <c r="E134" s="53">
        <f t="shared" si="32"/>
        <v>0</v>
      </c>
      <c r="F134" s="54" t="str">
        <f t="shared" si="31"/>
        <v>-</v>
      </c>
    </row>
    <row r="135" spans="1:6" ht="12.75" customHeight="1" x14ac:dyDescent="0.2">
      <c r="A135" s="55">
        <v>6711</v>
      </c>
      <c r="B135" s="87" t="s">
        <v>310</v>
      </c>
      <c r="C135" s="52" t="s">
        <v>311</v>
      </c>
      <c r="D135" s="244">
        <v>0</v>
      </c>
      <c r="E135" s="244">
        <v>0</v>
      </c>
      <c r="F135" s="54" t="str">
        <f t="shared" si="31"/>
        <v>-</v>
      </c>
    </row>
    <row r="136" spans="1:6" ht="24" x14ac:dyDescent="0.2">
      <c r="A136" s="55">
        <v>6712</v>
      </c>
      <c r="B136" s="234" t="s">
        <v>312</v>
      </c>
      <c r="C136" s="52" t="s">
        <v>313</v>
      </c>
      <c r="D136" s="244">
        <v>0</v>
      </c>
      <c r="E136" s="244">
        <v>0</v>
      </c>
      <c r="F136" s="54" t="str">
        <f t="shared" si="31"/>
        <v>-</v>
      </c>
    </row>
    <row r="137" spans="1:6" ht="24" x14ac:dyDescent="0.2">
      <c r="A137" s="55" t="s">
        <v>314</v>
      </c>
      <c r="B137" s="87" t="s">
        <v>315</v>
      </c>
      <c r="C137" s="52" t="s">
        <v>314</v>
      </c>
      <c r="D137" s="244">
        <v>0</v>
      </c>
      <c r="E137" s="244">
        <v>0</v>
      </c>
      <c r="F137" s="54" t="str">
        <f t="shared" si="31"/>
        <v>-</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252056</v>
      </c>
      <c r="E139" s="53">
        <f t="shared" si="33"/>
        <v>205214.63</v>
      </c>
      <c r="F139" s="54">
        <f t="shared" si="31"/>
        <v>81.416284476465549</v>
      </c>
    </row>
    <row r="140" spans="1:6" ht="12.75" customHeight="1" x14ac:dyDescent="0.2">
      <c r="A140" s="55">
        <v>681</v>
      </c>
      <c r="B140" s="87" t="s">
        <v>320</v>
      </c>
      <c r="C140" s="52" t="s">
        <v>321</v>
      </c>
      <c r="D140" s="53">
        <f t="shared" ref="D140:E140" si="34">SUM(D141:D149)</f>
        <v>137941</v>
      </c>
      <c r="E140" s="53">
        <f t="shared" si="34"/>
        <v>172210.18000000002</v>
      </c>
      <c r="F140" s="54">
        <f t="shared" si="31"/>
        <v>124.84336056719904</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137941</v>
      </c>
      <c r="E145" s="244">
        <v>171279.7</v>
      </c>
      <c r="F145" s="54">
        <f t="shared" si="31"/>
        <v>124.16881130338334</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c r="E149" s="244">
        <v>930.48</v>
      </c>
      <c r="F149" s="54" t="str">
        <f t="shared" si="31"/>
        <v>-</v>
      </c>
    </row>
    <row r="150" spans="1:6" ht="12.75" customHeight="1" x14ac:dyDescent="0.2">
      <c r="A150" s="55">
        <v>683</v>
      </c>
      <c r="B150" s="87" t="s">
        <v>340</v>
      </c>
      <c r="C150" s="52" t="s">
        <v>341</v>
      </c>
      <c r="D150" s="244">
        <v>114115</v>
      </c>
      <c r="E150" s="244">
        <v>33004.449999999997</v>
      </c>
      <c r="F150" s="54">
        <f t="shared" si="31"/>
        <v>28.92209613109582</v>
      </c>
    </row>
    <row r="151" spans="1:6" ht="12.75" customHeight="1" x14ac:dyDescent="0.2">
      <c r="A151" s="55">
        <v>3</v>
      </c>
      <c r="B151" s="87" t="s">
        <v>342</v>
      </c>
      <c r="C151" s="52" t="s">
        <v>50</v>
      </c>
      <c r="D151" s="53">
        <f t="shared" ref="D151:E151" si="35">D152+D163+D196+D215+D224+D252+D263</f>
        <v>23710638</v>
      </c>
      <c r="E151" s="53">
        <f t="shared" si="35"/>
        <v>29142353.650000002</v>
      </c>
      <c r="F151" s="54">
        <f t="shared" si="31"/>
        <v>122.90834877576893</v>
      </c>
    </row>
    <row r="152" spans="1:6" ht="12.75" customHeight="1" x14ac:dyDescent="0.2">
      <c r="A152" s="55">
        <v>31</v>
      </c>
      <c r="B152" s="87" t="s">
        <v>343</v>
      </c>
      <c r="C152" s="52" t="s">
        <v>344</v>
      </c>
      <c r="D152" s="53">
        <f t="shared" ref="D152:E152" si="36">D153+D158+D159</f>
        <v>3108149</v>
      </c>
      <c r="E152" s="53">
        <f t="shared" si="36"/>
        <v>3096872.0500000003</v>
      </c>
      <c r="F152" s="54">
        <f t="shared" si="31"/>
        <v>99.637181164738251</v>
      </c>
    </row>
    <row r="153" spans="1:6" ht="12.75" customHeight="1" x14ac:dyDescent="0.2">
      <c r="A153" s="55">
        <v>311</v>
      </c>
      <c r="B153" s="87" t="s">
        <v>345</v>
      </c>
      <c r="C153" s="52" t="s">
        <v>346</v>
      </c>
      <c r="D153" s="53">
        <f t="shared" ref="D153:E153" si="37">SUM(D154:D157)</f>
        <v>2503858</v>
      </c>
      <c r="E153" s="53">
        <f t="shared" si="37"/>
        <v>2495305.86</v>
      </c>
      <c r="F153" s="54">
        <f t="shared" si="31"/>
        <v>99.658441493087864</v>
      </c>
    </row>
    <row r="154" spans="1:6" ht="12.75" customHeight="1" x14ac:dyDescent="0.2">
      <c r="A154" s="55">
        <v>3111</v>
      </c>
      <c r="B154" s="87" t="s">
        <v>347</v>
      </c>
      <c r="C154" s="52" t="s">
        <v>348</v>
      </c>
      <c r="D154" s="244">
        <v>2503858</v>
      </c>
      <c r="E154" s="244">
        <v>2495305.86</v>
      </c>
      <c r="F154" s="54">
        <f t="shared" si="31"/>
        <v>99.658441493087864</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160320</v>
      </c>
      <c r="E158" s="244">
        <v>192841.01</v>
      </c>
      <c r="F158" s="54">
        <f t="shared" si="31"/>
        <v>120.28506112774451</v>
      </c>
    </row>
    <row r="159" spans="1:6" ht="12.75" customHeight="1" x14ac:dyDescent="0.2">
      <c r="A159" s="55">
        <v>313</v>
      </c>
      <c r="B159" s="87" t="s">
        <v>357</v>
      </c>
      <c r="C159" s="52" t="s">
        <v>358</v>
      </c>
      <c r="D159" s="53">
        <f t="shared" ref="D159:E159" si="38">SUM(D160:D162)</f>
        <v>443971</v>
      </c>
      <c r="E159" s="53">
        <f t="shared" si="38"/>
        <v>408725.18</v>
      </c>
      <c r="F159" s="54">
        <f t="shared" si="31"/>
        <v>92.061233729230068</v>
      </c>
    </row>
    <row r="160" spans="1:6" ht="12.75" customHeight="1" x14ac:dyDescent="0.2">
      <c r="A160" s="55">
        <v>3131</v>
      </c>
      <c r="B160" s="87" t="s">
        <v>136</v>
      </c>
      <c r="C160" s="52" t="s">
        <v>359</v>
      </c>
      <c r="D160" s="244">
        <v>0</v>
      </c>
      <c r="E160" s="244">
        <v>0</v>
      </c>
      <c r="F160" s="54" t="str">
        <f t="shared" si="31"/>
        <v>-</v>
      </c>
    </row>
    <row r="161" spans="1:6" ht="12.75" customHeight="1" x14ac:dyDescent="0.2">
      <c r="A161" s="55">
        <v>3132</v>
      </c>
      <c r="B161" s="87" t="s">
        <v>360</v>
      </c>
      <c r="C161" s="52" t="s">
        <v>361</v>
      </c>
      <c r="D161" s="244">
        <v>443971</v>
      </c>
      <c r="E161" s="244">
        <v>408725.18</v>
      </c>
      <c r="F161" s="54">
        <f t="shared" si="31"/>
        <v>92.061233729230068</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7370214</v>
      </c>
      <c r="E163" s="53">
        <f t="shared" si="39"/>
        <v>10300332.4</v>
      </c>
      <c r="F163" s="54">
        <f t="shared" si="31"/>
        <v>139.75621874751533</v>
      </c>
    </row>
    <row r="164" spans="1:6" ht="12.75" customHeight="1" x14ac:dyDescent="0.2">
      <c r="A164" s="55">
        <v>321</v>
      </c>
      <c r="B164" s="87" t="s">
        <v>366</v>
      </c>
      <c r="C164" s="52" t="s">
        <v>367</v>
      </c>
      <c r="D164" s="53">
        <f t="shared" ref="D164:E164" si="40">SUM(D165:D168)</f>
        <v>203153</v>
      </c>
      <c r="E164" s="53">
        <f t="shared" si="40"/>
        <v>176651.81</v>
      </c>
      <c r="F164" s="54">
        <f t="shared" si="31"/>
        <v>86.955058502704858</v>
      </c>
    </row>
    <row r="165" spans="1:6" ht="12.75" customHeight="1" x14ac:dyDescent="0.2">
      <c r="A165" s="55">
        <v>3211</v>
      </c>
      <c r="B165" s="87" t="s">
        <v>368</v>
      </c>
      <c r="C165" s="52" t="s">
        <v>369</v>
      </c>
      <c r="D165" s="244">
        <v>36271</v>
      </c>
      <c r="E165" s="244">
        <v>21422.31</v>
      </c>
      <c r="F165" s="54">
        <f t="shared" si="31"/>
        <v>59.061812467260346</v>
      </c>
    </row>
    <row r="166" spans="1:6" ht="12.75" customHeight="1" x14ac:dyDescent="0.2">
      <c r="A166" s="55">
        <v>3212</v>
      </c>
      <c r="B166" s="87" t="s">
        <v>370</v>
      </c>
      <c r="C166" s="52" t="s">
        <v>371</v>
      </c>
      <c r="D166" s="244">
        <v>162582</v>
      </c>
      <c r="E166" s="244">
        <v>145202</v>
      </c>
      <c r="F166" s="54">
        <f t="shared" si="31"/>
        <v>89.310009718172978</v>
      </c>
    </row>
    <row r="167" spans="1:6" ht="12.75" customHeight="1" x14ac:dyDescent="0.2">
      <c r="A167" s="55">
        <v>3213</v>
      </c>
      <c r="B167" s="87" t="s">
        <v>372</v>
      </c>
      <c r="C167" s="52" t="s">
        <v>373</v>
      </c>
      <c r="D167" s="244">
        <v>4300</v>
      </c>
      <c r="E167" s="244">
        <v>10027.5</v>
      </c>
      <c r="F167" s="54">
        <f t="shared" si="31"/>
        <v>233.19767441860466</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1356503</v>
      </c>
      <c r="E169" s="53">
        <f t="shared" si="41"/>
        <v>1716737.2899999998</v>
      </c>
      <c r="F169" s="54">
        <f t="shared" si="31"/>
        <v>126.55609976535251</v>
      </c>
    </row>
    <row r="170" spans="1:6" ht="12.75" customHeight="1" x14ac:dyDescent="0.2">
      <c r="A170" s="55">
        <v>3221</v>
      </c>
      <c r="B170" s="87" t="s">
        <v>378</v>
      </c>
      <c r="C170" s="52" t="s">
        <v>379</v>
      </c>
      <c r="D170" s="244">
        <v>68780</v>
      </c>
      <c r="E170" s="244">
        <v>85023.82</v>
      </c>
      <c r="F170" s="54">
        <f t="shared" si="31"/>
        <v>123.6170689153824</v>
      </c>
    </row>
    <row r="171" spans="1:6" ht="12.75" customHeight="1" x14ac:dyDescent="0.2">
      <c r="A171" s="55">
        <v>3222</v>
      </c>
      <c r="B171" s="87" t="s">
        <v>380</v>
      </c>
      <c r="C171" s="52" t="s">
        <v>381</v>
      </c>
      <c r="D171" s="244">
        <v>17538</v>
      </c>
      <c r="E171" s="244">
        <v>56508.65</v>
      </c>
      <c r="F171" s="54">
        <f t="shared" si="31"/>
        <v>322.20692211198542</v>
      </c>
    </row>
    <row r="172" spans="1:6" ht="12.75" customHeight="1" x14ac:dyDescent="0.2">
      <c r="A172" s="55">
        <v>3223</v>
      </c>
      <c r="B172" s="87" t="s">
        <v>382</v>
      </c>
      <c r="C172" s="52" t="s">
        <v>383</v>
      </c>
      <c r="D172" s="244">
        <v>724731</v>
      </c>
      <c r="E172" s="244">
        <v>729969.13</v>
      </c>
      <c r="F172" s="54">
        <f t="shared" si="31"/>
        <v>100.72276886182598</v>
      </c>
    </row>
    <row r="173" spans="1:6" ht="12.75" customHeight="1" x14ac:dyDescent="0.2">
      <c r="A173" s="55">
        <v>3224</v>
      </c>
      <c r="B173" s="87" t="s">
        <v>384</v>
      </c>
      <c r="C173" s="52" t="s">
        <v>385</v>
      </c>
      <c r="D173" s="244">
        <v>531142</v>
      </c>
      <c r="E173" s="244">
        <v>665440.44999999995</v>
      </c>
      <c r="F173" s="54">
        <f t="shared" si="31"/>
        <v>125.284848496259</v>
      </c>
    </row>
    <row r="174" spans="1:6" ht="12.75" customHeight="1" x14ac:dyDescent="0.2">
      <c r="A174" s="55">
        <v>3225</v>
      </c>
      <c r="B174" s="87" t="s">
        <v>386</v>
      </c>
      <c r="C174" s="52" t="s">
        <v>387</v>
      </c>
      <c r="D174" s="244">
        <v>10992</v>
      </c>
      <c r="E174" s="244">
        <v>174867.74</v>
      </c>
      <c r="F174" s="54">
        <f t="shared" si="31"/>
        <v>1590.8637190684135</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v>3320</v>
      </c>
      <c r="E176" s="244">
        <v>4927.5</v>
      </c>
      <c r="F176" s="54">
        <f t="shared" si="31"/>
        <v>148.41867469879517</v>
      </c>
    </row>
    <row r="177" spans="1:6" ht="12.75" customHeight="1" x14ac:dyDescent="0.2">
      <c r="A177" s="55">
        <v>323</v>
      </c>
      <c r="B177" s="87" t="s">
        <v>392</v>
      </c>
      <c r="C177" s="52" t="s">
        <v>393</v>
      </c>
      <c r="D177" s="53">
        <f t="shared" ref="D177:E177" si="42">SUM(D178:D186)</f>
        <v>4892181</v>
      </c>
      <c r="E177" s="53">
        <f t="shared" si="42"/>
        <v>7449850.120000001</v>
      </c>
      <c r="F177" s="54">
        <f t="shared" si="31"/>
        <v>152.28075412581833</v>
      </c>
    </row>
    <row r="178" spans="1:6" ht="12.75" customHeight="1" x14ac:dyDescent="0.2">
      <c r="A178" s="55">
        <v>3231</v>
      </c>
      <c r="B178" s="87" t="s">
        <v>394</v>
      </c>
      <c r="C178" s="52" t="s">
        <v>395</v>
      </c>
      <c r="D178" s="244">
        <v>170960</v>
      </c>
      <c r="E178" s="244">
        <v>163031.67000000001</v>
      </c>
      <c r="F178" s="54">
        <f t="shared" si="31"/>
        <v>95.362464904071132</v>
      </c>
    </row>
    <row r="179" spans="1:6" ht="12.75" customHeight="1" x14ac:dyDescent="0.2">
      <c r="A179" s="55">
        <v>3232</v>
      </c>
      <c r="B179" s="87" t="s">
        <v>396</v>
      </c>
      <c r="C179" s="52" t="s">
        <v>397</v>
      </c>
      <c r="D179" s="244">
        <v>2315474</v>
      </c>
      <c r="E179" s="244">
        <v>4001158.09</v>
      </c>
      <c r="F179" s="54">
        <f t="shared" si="31"/>
        <v>172.80082134370758</v>
      </c>
    </row>
    <row r="180" spans="1:6" ht="12.75" customHeight="1" x14ac:dyDescent="0.2">
      <c r="A180" s="55">
        <v>3233</v>
      </c>
      <c r="B180" s="87" t="s">
        <v>398</v>
      </c>
      <c r="C180" s="52" t="s">
        <v>399</v>
      </c>
      <c r="D180" s="244">
        <v>32630</v>
      </c>
      <c r="E180" s="244">
        <v>47983.25</v>
      </c>
      <c r="F180" s="54">
        <f t="shared" si="31"/>
        <v>147.05255899479005</v>
      </c>
    </row>
    <row r="181" spans="1:6" ht="12.75" customHeight="1" x14ac:dyDescent="0.2">
      <c r="A181" s="55">
        <v>3234</v>
      </c>
      <c r="B181" s="87" t="s">
        <v>400</v>
      </c>
      <c r="C181" s="52" t="s">
        <v>401</v>
      </c>
      <c r="D181" s="244">
        <v>112117</v>
      </c>
      <c r="E181" s="244">
        <v>131468.23000000001</v>
      </c>
      <c r="F181" s="54">
        <f t="shared" si="31"/>
        <v>117.25985354584942</v>
      </c>
    </row>
    <row r="182" spans="1:6" ht="12.75" customHeight="1" x14ac:dyDescent="0.2">
      <c r="A182" s="55">
        <v>3235</v>
      </c>
      <c r="B182" s="87" t="s">
        <v>402</v>
      </c>
      <c r="C182" s="52" t="s">
        <v>403</v>
      </c>
      <c r="D182" s="244">
        <v>58300</v>
      </c>
      <c r="E182" s="244">
        <v>72742</v>
      </c>
      <c r="F182" s="54">
        <f t="shared" si="31"/>
        <v>124.77186963979416</v>
      </c>
    </row>
    <row r="183" spans="1:6" ht="12.75" customHeight="1" x14ac:dyDescent="0.2">
      <c r="A183" s="55">
        <v>3236</v>
      </c>
      <c r="B183" s="87" t="s">
        <v>404</v>
      </c>
      <c r="C183" s="52" t="s">
        <v>405</v>
      </c>
      <c r="D183" s="244">
        <v>36300</v>
      </c>
      <c r="E183" s="244">
        <v>23915</v>
      </c>
      <c r="F183" s="54">
        <f t="shared" si="31"/>
        <v>65.88154269972452</v>
      </c>
    </row>
    <row r="184" spans="1:6" ht="12.75" customHeight="1" x14ac:dyDescent="0.2">
      <c r="A184" s="55">
        <v>3237</v>
      </c>
      <c r="B184" s="87" t="s">
        <v>406</v>
      </c>
      <c r="C184" s="52" t="s">
        <v>407</v>
      </c>
      <c r="D184" s="244">
        <v>538842</v>
      </c>
      <c r="E184" s="244">
        <v>1042720.54</v>
      </c>
      <c r="F184" s="54">
        <f t="shared" si="31"/>
        <v>193.51137068008805</v>
      </c>
    </row>
    <row r="185" spans="1:6" ht="12.75" customHeight="1" x14ac:dyDescent="0.2">
      <c r="A185" s="55">
        <v>3238</v>
      </c>
      <c r="B185" s="87" t="s">
        <v>408</v>
      </c>
      <c r="C185" s="52" t="s">
        <v>409</v>
      </c>
      <c r="D185" s="244">
        <v>456080</v>
      </c>
      <c r="E185" s="244">
        <v>409868.69</v>
      </c>
      <c r="F185" s="54">
        <f t="shared" si="31"/>
        <v>89.867718382739866</v>
      </c>
    </row>
    <row r="186" spans="1:6" ht="12.75" customHeight="1" x14ac:dyDescent="0.2">
      <c r="A186" s="55">
        <v>3239</v>
      </c>
      <c r="B186" s="87" t="s">
        <v>410</v>
      </c>
      <c r="C186" s="52" t="s">
        <v>411</v>
      </c>
      <c r="D186" s="244">
        <v>1171478</v>
      </c>
      <c r="E186" s="244">
        <v>1556962.65</v>
      </c>
      <c r="F186" s="54">
        <f t="shared" si="31"/>
        <v>132.90583775367526</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918377</v>
      </c>
      <c r="E188" s="53">
        <f t="shared" si="43"/>
        <v>957093.17999999993</v>
      </c>
      <c r="F188" s="54">
        <f t="shared" si="31"/>
        <v>104.21571751034706</v>
      </c>
    </row>
    <row r="189" spans="1:6" ht="12.75" customHeight="1" x14ac:dyDescent="0.2">
      <c r="A189" s="55">
        <v>3291</v>
      </c>
      <c r="B189" s="234" t="s">
        <v>416</v>
      </c>
      <c r="C189" s="52" t="s">
        <v>417</v>
      </c>
      <c r="D189" s="244">
        <v>145780</v>
      </c>
      <c r="E189" s="244">
        <v>46758.62</v>
      </c>
      <c r="F189" s="54">
        <f t="shared" si="31"/>
        <v>32.07478392097682</v>
      </c>
    </row>
    <row r="190" spans="1:6" ht="12.75" customHeight="1" x14ac:dyDescent="0.2">
      <c r="A190" s="55">
        <v>3292</v>
      </c>
      <c r="B190" s="87" t="s">
        <v>418</v>
      </c>
      <c r="C190" s="52" t="s">
        <v>419</v>
      </c>
      <c r="D190" s="244">
        <v>60289</v>
      </c>
      <c r="E190" s="244">
        <v>60607.17</v>
      </c>
      <c r="F190" s="54">
        <f t="shared" si="31"/>
        <v>100.52774137902436</v>
      </c>
    </row>
    <row r="191" spans="1:6" ht="12.75" customHeight="1" x14ac:dyDescent="0.2">
      <c r="A191" s="55">
        <v>3293</v>
      </c>
      <c r="B191" s="87" t="s">
        <v>420</v>
      </c>
      <c r="C191" s="52" t="s">
        <v>421</v>
      </c>
      <c r="D191" s="244">
        <v>78870</v>
      </c>
      <c r="E191" s="244">
        <v>94165.58</v>
      </c>
      <c r="F191" s="54">
        <f t="shared" si="31"/>
        <v>119.39340687206797</v>
      </c>
    </row>
    <row r="192" spans="1:6" ht="12.75" customHeight="1" x14ac:dyDescent="0.2">
      <c r="A192" s="55">
        <v>3294</v>
      </c>
      <c r="B192" s="87" t="s">
        <v>422</v>
      </c>
      <c r="C192" s="52" t="s">
        <v>423</v>
      </c>
      <c r="D192" s="244">
        <v>29400</v>
      </c>
      <c r="E192" s="244">
        <v>33600</v>
      </c>
      <c r="F192" s="54">
        <f t="shared" si="31"/>
        <v>114.28571428571428</v>
      </c>
    </row>
    <row r="193" spans="1:6" ht="12.75" customHeight="1" x14ac:dyDescent="0.2">
      <c r="A193" s="55">
        <v>3295</v>
      </c>
      <c r="B193" s="87" t="s">
        <v>424</v>
      </c>
      <c r="C193" s="52" t="s">
        <v>425</v>
      </c>
      <c r="D193" s="244">
        <v>255656</v>
      </c>
      <c r="E193" s="244">
        <v>220155.34</v>
      </c>
      <c r="F193" s="54">
        <f t="shared" si="31"/>
        <v>86.113895234220976</v>
      </c>
    </row>
    <row r="194" spans="1:6" ht="12.75" customHeight="1" x14ac:dyDescent="0.2">
      <c r="A194" s="55" t="s">
        <v>426</v>
      </c>
      <c r="B194" s="87" t="s">
        <v>427</v>
      </c>
      <c r="C194" s="52" t="s">
        <v>426</v>
      </c>
      <c r="D194" s="244">
        <v>14919</v>
      </c>
      <c r="E194" s="244">
        <v>5900</v>
      </c>
      <c r="F194" s="54">
        <f t="shared" si="31"/>
        <v>39.54688652054427</v>
      </c>
    </row>
    <row r="195" spans="1:6" ht="12.75" customHeight="1" x14ac:dyDescent="0.2">
      <c r="A195" s="55">
        <v>3299</v>
      </c>
      <c r="B195" s="87" t="s">
        <v>428</v>
      </c>
      <c r="C195" s="52" t="s">
        <v>429</v>
      </c>
      <c r="D195" s="244">
        <v>333463</v>
      </c>
      <c r="E195" s="244">
        <v>495906.47</v>
      </c>
      <c r="F195" s="54">
        <f t="shared" si="31"/>
        <v>148.71409121851599</v>
      </c>
    </row>
    <row r="196" spans="1:6" ht="12.75" customHeight="1" x14ac:dyDescent="0.2">
      <c r="A196" s="55">
        <v>34</v>
      </c>
      <c r="B196" s="234" t="s">
        <v>430</v>
      </c>
      <c r="C196" s="52" t="s">
        <v>431</v>
      </c>
      <c r="D196" s="53">
        <f t="shared" ref="D196:E196" si="44">D197+D202+D210</f>
        <v>300362</v>
      </c>
      <c r="E196" s="53">
        <f t="shared" si="44"/>
        <v>384413.4</v>
      </c>
      <c r="F196" s="54">
        <f t="shared" si="31"/>
        <v>127.98336673747013</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217367</v>
      </c>
      <c r="E202" s="53">
        <f t="shared" si="46"/>
        <v>288346.96000000002</v>
      </c>
      <c r="F202" s="54">
        <f t="shared" si="31"/>
        <v>132.65443236553847</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146608</v>
      </c>
      <c r="E204" s="244">
        <v>229145.32</v>
      </c>
      <c r="F204" s="54">
        <f t="shared" si="31"/>
        <v>156.29796464040163</v>
      </c>
    </row>
    <row r="205" spans="1:6" ht="24" x14ac:dyDescent="0.2">
      <c r="A205" s="55">
        <v>3423</v>
      </c>
      <c r="B205" s="234" t="s">
        <v>448</v>
      </c>
      <c r="C205" s="52" t="s">
        <v>449</v>
      </c>
      <c r="D205" s="244">
        <v>70759</v>
      </c>
      <c r="E205" s="244">
        <v>59201.64</v>
      </c>
      <c r="F205" s="54">
        <f t="shared" si="31"/>
        <v>83.666586582625541</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82995</v>
      </c>
      <c r="E210" s="53">
        <f t="shared" si="47"/>
        <v>96066.44</v>
      </c>
      <c r="F210" s="54">
        <f t="shared" si="31"/>
        <v>115.7496716669679</v>
      </c>
    </row>
    <row r="211" spans="1:6" ht="12.75" customHeight="1" x14ac:dyDescent="0.2">
      <c r="A211" s="55">
        <v>3431</v>
      </c>
      <c r="B211" s="234" t="s">
        <v>460</v>
      </c>
      <c r="C211" s="52" t="s">
        <v>461</v>
      </c>
      <c r="D211" s="244">
        <v>64569</v>
      </c>
      <c r="E211" s="244">
        <v>76056.160000000003</v>
      </c>
      <c r="F211" s="54">
        <f t="shared" si="31"/>
        <v>117.79051866994999</v>
      </c>
    </row>
    <row r="212" spans="1:6" ht="12.75" customHeight="1" x14ac:dyDescent="0.2">
      <c r="A212" s="55">
        <v>3432</v>
      </c>
      <c r="B212" s="87" t="s">
        <v>462</v>
      </c>
      <c r="C212" s="52" t="s">
        <v>463</v>
      </c>
      <c r="D212" s="244">
        <v>4187</v>
      </c>
      <c r="E212" s="244">
        <v>3540.14</v>
      </c>
      <c r="F212" s="54">
        <f t="shared" si="31"/>
        <v>84.55075232863625</v>
      </c>
    </row>
    <row r="213" spans="1:6" ht="12.75" customHeight="1" x14ac:dyDescent="0.2">
      <c r="A213" s="55">
        <v>3433</v>
      </c>
      <c r="B213" s="87" t="s">
        <v>464</v>
      </c>
      <c r="C213" s="52" t="s">
        <v>465</v>
      </c>
      <c r="D213" s="244">
        <v>88</v>
      </c>
      <c r="E213" s="244">
        <v>241.39</v>
      </c>
      <c r="F213" s="54">
        <f t="shared" si="31"/>
        <v>274.30681818181813</v>
      </c>
    </row>
    <row r="214" spans="1:6" ht="12.75" customHeight="1" x14ac:dyDescent="0.2">
      <c r="A214" s="55">
        <v>3434</v>
      </c>
      <c r="B214" s="87" t="s">
        <v>466</v>
      </c>
      <c r="C214" s="52" t="s">
        <v>467</v>
      </c>
      <c r="D214" s="244">
        <v>14151</v>
      </c>
      <c r="E214" s="244">
        <v>16228.75</v>
      </c>
      <c r="F214" s="54">
        <f t="shared" si="31"/>
        <v>114.68270793583493</v>
      </c>
    </row>
    <row r="215" spans="1:6" ht="12.75" customHeight="1" x14ac:dyDescent="0.2">
      <c r="A215" s="55">
        <v>35</v>
      </c>
      <c r="B215" s="87" t="s">
        <v>468</v>
      </c>
      <c r="C215" s="52" t="s">
        <v>469</v>
      </c>
      <c r="D215" s="53">
        <f t="shared" ref="D215:E215" si="48">D216+D219+D223</f>
        <v>0</v>
      </c>
      <c r="E215" s="53">
        <f t="shared" si="48"/>
        <v>63513.01</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63513.01</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c r="E221" s="244">
        <v>63513.01</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7686535</v>
      </c>
      <c r="E224" s="53">
        <f t="shared" si="51"/>
        <v>9248780.0300000012</v>
      </c>
      <c r="F224" s="54">
        <f t="shared" ref="F224:F235" si="52">IF(D224&lt;&gt;0,IF(E224/D224&gt;=100,"&gt;&gt;100",E224/D224*100),"-")</f>
        <v>120.32443786439535</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238559</v>
      </c>
      <c r="E231" s="53">
        <f t="shared" si="55"/>
        <v>0</v>
      </c>
      <c r="F231" s="54">
        <f t="shared" si="52"/>
        <v>0</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238559</v>
      </c>
      <c r="E233" s="244"/>
      <c r="F233" s="54">
        <f t="shared" si="52"/>
        <v>0</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562000</v>
      </c>
      <c r="E236" s="53">
        <f t="shared" si="56"/>
        <v>682000.04</v>
      </c>
      <c r="F236" s="54">
        <f t="shared" ref="F236:F239" si="57">IF(D236&lt;&gt;0,IF(E236/D236&gt;=100,"&gt;&gt;100",E236/D236*100),"-")</f>
        <v>121.35232028469751</v>
      </c>
    </row>
    <row r="237" spans="1:6" ht="12.75" customHeight="1" x14ac:dyDescent="0.2">
      <c r="A237" s="55" t="s">
        <v>512</v>
      </c>
      <c r="B237" s="87" t="s">
        <v>513</v>
      </c>
      <c r="C237" s="52" t="s">
        <v>512</v>
      </c>
      <c r="D237" s="244">
        <v>562000</v>
      </c>
      <c r="E237" s="244">
        <v>682000.04</v>
      </c>
      <c r="F237" s="54">
        <f t="shared" si="57"/>
        <v>121.35232028469751</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6885976</v>
      </c>
      <c r="E240" s="53">
        <f t="shared" si="58"/>
        <v>8566779.9900000002</v>
      </c>
      <c r="F240" s="54">
        <f t="shared" ref="F240:F243" si="59">IF(D240&lt;&gt;0,IF(E240/D240&gt;=100,"&gt;&gt;100",E240/D240*100),"-")</f>
        <v>124.40908870434635</v>
      </c>
    </row>
    <row r="241" spans="1:6" ht="24" x14ac:dyDescent="0.2">
      <c r="A241" s="55">
        <v>3672</v>
      </c>
      <c r="B241" s="87" t="s">
        <v>520</v>
      </c>
      <c r="C241" s="52" t="s">
        <v>521</v>
      </c>
      <c r="D241" s="244">
        <v>6691465</v>
      </c>
      <c r="E241" s="244">
        <v>8112798.1699999999</v>
      </c>
      <c r="F241" s="54">
        <f t="shared" si="59"/>
        <v>121.24098639087255</v>
      </c>
    </row>
    <row r="242" spans="1:6" ht="24" x14ac:dyDescent="0.2">
      <c r="A242" s="55">
        <v>3673</v>
      </c>
      <c r="B242" s="87" t="s">
        <v>522</v>
      </c>
      <c r="C242" s="52" t="s">
        <v>523</v>
      </c>
      <c r="D242" s="244">
        <v>194511</v>
      </c>
      <c r="E242" s="244">
        <v>453981.82</v>
      </c>
      <c r="F242" s="54">
        <f t="shared" si="59"/>
        <v>233.39647629182926</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671091</v>
      </c>
      <c r="E252" s="53">
        <f t="shared" si="63"/>
        <v>1204547.69</v>
      </c>
      <c r="F252" s="54">
        <f t="shared" ref="F252:F258" si="64">IF(D252&lt;&gt;0,IF(E252/D252&gt;=100,"&gt;&gt;100",E252/D252*100),"-")</f>
        <v>179.49096173246249</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671091</v>
      </c>
      <c r="E259" s="53">
        <f t="shared" si="66"/>
        <v>1204547.69</v>
      </c>
      <c r="F259" s="54">
        <f t="shared" ref="F259:F262" si="67">IF(D259&lt;&gt;0,IF(E259/D259&gt;=100,"&gt;&gt;100",E259/D259*100),"-")</f>
        <v>179.49096173246249</v>
      </c>
    </row>
    <row r="260" spans="1:6" ht="12.75" customHeight="1" x14ac:dyDescent="0.2">
      <c r="A260" s="55">
        <v>3721</v>
      </c>
      <c r="B260" s="87" t="s">
        <v>554</v>
      </c>
      <c r="C260" s="52" t="s">
        <v>555</v>
      </c>
      <c r="D260" s="244">
        <v>671091</v>
      </c>
      <c r="E260" s="244">
        <v>809247.69</v>
      </c>
      <c r="F260" s="54">
        <f t="shared" si="67"/>
        <v>120.58687867964255</v>
      </c>
    </row>
    <row r="261" spans="1:6" ht="12.75" customHeight="1" x14ac:dyDescent="0.2">
      <c r="A261" s="55">
        <v>3722</v>
      </c>
      <c r="B261" s="87" t="s">
        <v>556</v>
      </c>
      <c r="C261" s="52" t="s">
        <v>557</v>
      </c>
      <c r="D261" s="244"/>
      <c r="E261" s="244">
        <v>395300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4574287</v>
      </c>
      <c r="E263" s="53">
        <f t="shared" si="68"/>
        <v>4843895.07</v>
      </c>
      <c r="F263" s="54">
        <f t="shared" ref="F263:F267" si="69">IF(D263&lt;&gt;0,IF(E263/D263&gt;=100,"&gt;&gt;100",E263/D263*100),"-")</f>
        <v>105.89399112910931</v>
      </c>
    </row>
    <row r="264" spans="1:6" ht="12.75" customHeight="1" x14ac:dyDescent="0.2">
      <c r="A264" s="55">
        <v>381</v>
      </c>
      <c r="B264" s="87" t="s">
        <v>562</v>
      </c>
      <c r="C264" s="52" t="s">
        <v>563</v>
      </c>
      <c r="D264" s="53">
        <f t="shared" ref="D264:E264" si="70">SUM(D265:D267)</f>
        <v>4574287</v>
      </c>
      <c r="E264" s="53">
        <f t="shared" si="70"/>
        <v>4760580.28</v>
      </c>
      <c r="F264" s="54">
        <f t="shared" si="69"/>
        <v>104.07261896772108</v>
      </c>
    </row>
    <row r="265" spans="1:6" ht="12.75" customHeight="1" x14ac:dyDescent="0.2">
      <c r="A265" s="55">
        <v>3811</v>
      </c>
      <c r="B265" s="87" t="s">
        <v>564</v>
      </c>
      <c r="C265" s="52" t="s">
        <v>565</v>
      </c>
      <c r="D265" s="244">
        <v>4574287</v>
      </c>
      <c r="E265" s="244">
        <v>4760580.28</v>
      </c>
      <c r="F265" s="54">
        <f t="shared" si="69"/>
        <v>104.07261896772108</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76594.789999999994</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c r="E270" s="244">
        <v>76594.789999999994</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6720</v>
      </c>
      <c r="F279" s="54" t="str">
        <f t="shared" si="74"/>
        <v>-</v>
      </c>
    </row>
    <row r="280" spans="1:6" ht="24" x14ac:dyDescent="0.2">
      <c r="A280" s="55">
        <v>3861</v>
      </c>
      <c r="B280" s="87" t="s">
        <v>593</v>
      </c>
      <c r="C280" s="52" t="s">
        <v>594</v>
      </c>
      <c r="D280" s="244"/>
      <c r="E280" s="244">
        <v>6720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23710638</v>
      </c>
      <c r="E289" s="53">
        <f t="shared" si="79"/>
        <v>29142353.650000002</v>
      </c>
      <c r="F289" s="54">
        <f t="shared" si="76"/>
        <v>122.90834877576893</v>
      </c>
    </row>
    <row r="290" spans="1:6" ht="12.75" customHeight="1" x14ac:dyDescent="0.2">
      <c r="A290" s="55" t="s">
        <v>603</v>
      </c>
      <c r="B290" s="87" t="s">
        <v>614</v>
      </c>
      <c r="C290" s="52" t="s">
        <v>615</v>
      </c>
      <c r="D290" s="53">
        <f>IF(D6&gt;=D289,D6-D289,0)</f>
        <v>8615050</v>
      </c>
      <c r="E290" s="53">
        <f>IF(E6&gt;=E289,E6-E289,0)</f>
        <v>9948488.2099999972</v>
      </c>
      <c r="F290" s="54">
        <f t="shared" si="76"/>
        <v>115.4780089494547</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49793819</v>
      </c>
      <c r="E292" s="244">
        <v>53775520.039999999</v>
      </c>
      <c r="F292" s="54">
        <f t="shared" si="76"/>
        <v>107.99637609639862</v>
      </c>
    </row>
    <row r="293" spans="1:6" ht="12.75" customHeight="1" x14ac:dyDescent="0.2">
      <c r="A293" s="55">
        <v>92221</v>
      </c>
      <c r="B293" s="87" t="s">
        <v>620</v>
      </c>
      <c r="C293" s="52" t="s">
        <v>621</v>
      </c>
      <c r="D293" s="244">
        <v>0</v>
      </c>
      <c r="E293" s="244">
        <v>0</v>
      </c>
      <c r="F293" s="54" t="str">
        <f t="shared" si="76"/>
        <v>-</v>
      </c>
    </row>
    <row r="294" spans="1:6" ht="12.75" customHeight="1" x14ac:dyDescent="0.2">
      <c r="A294" s="55">
        <v>96</v>
      </c>
      <c r="B294" s="87" t="s">
        <v>622</v>
      </c>
      <c r="C294" s="52" t="s">
        <v>623</v>
      </c>
      <c r="D294" s="244">
        <v>4546680</v>
      </c>
      <c r="E294" s="244">
        <v>5202468.4000000004</v>
      </c>
      <c r="F294" s="54">
        <f t="shared" si="76"/>
        <v>114.42345623619875</v>
      </c>
    </row>
    <row r="295" spans="1:6" ht="24" x14ac:dyDescent="0.2">
      <c r="A295" s="55">
        <v>9661</v>
      </c>
      <c r="B295" s="87" t="s">
        <v>624</v>
      </c>
      <c r="C295" s="52" t="s">
        <v>625</v>
      </c>
      <c r="D295" s="244">
        <v>0</v>
      </c>
      <c r="E295" s="244">
        <v>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117247</v>
      </c>
      <c r="E298" s="53">
        <f t="shared" si="80"/>
        <v>4875965.7300000004</v>
      </c>
      <c r="F298" s="54">
        <f t="shared" ref="F298:F418" si="81">IF(D298&lt;&gt;0,IF(E298/D298&gt;=100,"&gt;&gt;100",E298/D298*100),"-")</f>
        <v>4158.7125726031372</v>
      </c>
    </row>
    <row r="299" spans="1:6" ht="12.75" customHeight="1" x14ac:dyDescent="0.2">
      <c r="A299" s="55">
        <v>71</v>
      </c>
      <c r="B299" s="87" t="s">
        <v>631</v>
      </c>
      <c r="C299" s="52" t="s">
        <v>632</v>
      </c>
      <c r="D299" s="53">
        <f t="shared" ref="D299:E299" si="82">D300+D304</f>
        <v>9437</v>
      </c>
      <c r="E299" s="53">
        <f t="shared" si="82"/>
        <v>4845986.7</v>
      </c>
      <c r="F299" s="54" t="str">
        <f t="shared" si="81"/>
        <v>&gt;&gt;100</v>
      </c>
    </row>
    <row r="300" spans="1:6" ht="24" x14ac:dyDescent="0.2">
      <c r="A300" s="55">
        <v>711</v>
      </c>
      <c r="B300" s="87" t="s">
        <v>633</v>
      </c>
      <c r="C300" s="52" t="s">
        <v>634</v>
      </c>
      <c r="D300" s="53">
        <f t="shared" ref="D300:E300" si="83">SUM(D301:D303)</f>
        <v>9437</v>
      </c>
      <c r="E300" s="53">
        <f t="shared" si="83"/>
        <v>4845986.7</v>
      </c>
      <c r="F300" s="54" t="str">
        <f t="shared" si="81"/>
        <v>&gt;&gt;100</v>
      </c>
    </row>
    <row r="301" spans="1:6" ht="12.75" customHeight="1" x14ac:dyDescent="0.2">
      <c r="A301" s="55">
        <v>7111</v>
      </c>
      <c r="B301" s="87" t="s">
        <v>635</v>
      </c>
      <c r="C301" s="52" t="s">
        <v>636</v>
      </c>
      <c r="D301" s="244">
        <v>9437</v>
      </c>
      <c r="E301" s="244">
        <v>4845986.7</v>
      </c>
      <c r="F301" s="54" t="str">
        <f t="shared" si="81"/>
        <v>&gt;&gt;100</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107810</v>
      </c>
      <c r="E311" s="53">
        <f t="shared" si="85"/>
        <v>29979.03</v>
      </c>
      <c r="F311" s="54">
        <f t="shared" si="81"/>
        <v>27.807281328262683</v>
      </c>
    </row>
    <row r="312" spans="1:6" ht="12.75" customHeight="1" x14ac:dyDescent="0.2">
      <c r="A312" s="55">
        <v>721</v>
      </c>
      <c r="B312" s="87" t="s">
        <v>657</v>
      </c>
      <c r="C312" s="52" t="s">
        <v>658</v>
      </c>
      <c r="D312" s="53">
        <f t="shared" ref="D312:E312" si="86">SUM(D313:D316)</f>
        <v>22836</v>
      </c>
      <c r="E312" s="53">
        <f t="shared" si="86"/>
        <v>29979.03</v>
      </c>
      <c r="F312" s="54">
        <f t="shared" si="81"/>
        <v>131.27968996321599</v>
      </c>
    </row>
    <row r="313" spans="1:6" ht="12.75" customHeight="1" x14ac:dyDescent="0.2">
      <c r="A313" s="55">
        <v>7211</v>
      </c>
      <c r="B313" s="87" t="s">
        <v>659</v>
      </c>
      <c r="C313" s="52" t="s">
        <v>660</v>
      </c>
      <c r="D313" s="244">
        <v>22836</v>
      </c>
      <c r="E313" s="244">
        <v>29979.03</v>
      </c>
      <c r="F313" s="54">
        <f t="shared" si="81"/>
        <v>131.27968996321599</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84974</v>
      </c>
      <c r="E326" s="53">
        <f t="shared" si="88"/>
        <v>0</v>
      </c>
      <c r="F326" s="54">
        <f t="shared" si="81"/>
        <v>0</v>
      </c>
    </row>
    <row r="327" spans="1:6" ht="12.75" customHeight="1" x14ac:dyDescent="0.2">
      <c r="A327" s="55">
        <v>7231</v>
      </c>
      <c r="B327" s="87" t="s">
        <v>687</v>
      </c>
      <c r="C327" s="52" t="s">
        <v>688</v>
      </c>
      <c r="D327" s="244">
        <v>84974</v>
      </c>
      <c r="E327" s="244"/>
      <c r="F327" s="54">
        <f t="shared" si="81"/>
        <v>0</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17037124</v>
      </c>
      <c r="E350" s="53">
        <f t="shared" si="95"/>
        <v>12552761.560000001</v>
      </c>
      <c r="F350" s="54">
        <f t="shared" si="81"/>
        <v>73.678876552169257</v>
      </c>
    </row>
    <row r="351" spans="1:6" ht="12.75" customHeight="1" x14ac:dyDescent="0.2">
      <c r="A351" s="55">
        <v>41</v>
      </c>
      <c r="B351" s="87" t="s">
        <v>735</v>
      </c>
      <c r="C351" s="52" t="s">
        <v>736</v>
      </c>
      <c r="D351" s="53">
        <f t="shared" ref="D351:E351" si="96">D352+D356</f>
        <v>2175752</v>
      </c>
      <c r="E351" s="53">
        <f t="shared" si="96"/>
        <v>37600</v>
      </c>
      <c r="F351" s="54">
        <f t="shared" si="81"/>
        <v>1.7281381333902026</v>
      </c>
    </row>
    <row r="352" spans="1:6" ht="12.75" customHeight="1" x14ac:dyDescent="0.2">
      <c r="A352" s="55">
        <v>411</v>
      </c>
      <c r="B352" s="87" t="s">
        <v>737</v>
      </c>
      <c r="C352" s="52" t="s">
        <v>738</v>
      </c>
      <c r="D352" s="53">
        <f t="shared" ref="D352:E352" si="97">SUM(D353:D355)</f>
        <v>2175752</v>
      </c>
      <c r="E352" s="53">
        <f t="shared" si="97"/>
        <v>37600</v>
      </c>
      <c r="F352" s="54">
        <f t="shared" si="81"/>
        <v>1.7281381333902026</v>
      </c>
    </row>
    <row r="353" spans="1:6" ht="12.75" customHeight="1" x14ac:dyDescent="0.2">
      <c r="A353" s="55">
        <v>4111</v>
      </c>
      <c r="B353" s="87" t="s">
        <v>635</v>
      </c>
      <c r="C353" s="52" t="s">
        <v>739</v>
      </c>
      <c r="D353" s="244">
        <v>2175752</v>
      </c>
      <c r="E353" s="244">
        <v>37600</v>
      </c>
      <c r="F353" s="54">
        <f t="shared" si="81"/>
        <v>1.7281381333902026</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10974981</v>
      </c>
      <c r="E363" s="53">
        <f t="shared" si="99"/>
        <v>12087186.560000001</v>
      </c>
      <c r="F363" s="54">
        <f t="shared" si="81"/>
        <v>110.13400897914995</v>
      </c>
    </row>
    <row r="364" spans="1:6" ht="12.75" customHeight="1" x14ac:dyDescent="0.2">
      <c r="A364" s="55">
        <v>421</v>
      </c>
      <c r="B364" s="87" t="s">
        <v>753</v>
      </c>
      <c r="C364" s="52" t="s">
        <v>754</v>
      </c>
      <c r="D364" s="53">
        <f t="shared" ref="D364:E364" si="100">SUM(D365:D368)</f>
        <v>9631209</v>
      </c>
      <c r="E364" s="53">
        <f t="shared" si="100"/>
        <v>9550433.4199999999</v>
      </c>
      <c r="F364" s="54">
        <f t="shared" si="81"/>
        <v>99.161314223375271</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219827</v>
      </c>
      <c r="E366" s="244">
        <v>236613.7</v>
      </c>
      <c r="F366" s="54">
        <f t="shared" si="81"/>
        <v>107.63632310862634</v>
      </c>
    </row>
    <row r="367" spans="1:6" ht="12.75" customHeight="1" x14ac:dyDescent="0.2">
      <c r="A367" s="55">
        <v>4213</v>
      </c>
      <c r="B367" s="87" t="s">
        <v>663</v>
      </c>
      <c r="C367" s="52" t="s">
        <v>757</v>
      </c>
      <c r="D367" s="244">
        <v>772899</v>
      </c>
      <c r="E367" s="244">
        <v>2008422.37</v>
      </c>
      <c r="F367" s="54">
        <f t="shared" si="81"/>
        <v>259.85573406098342</v>
      </c>
    </row>
    <row r="368" spans="1:6" ht="12.75" customHeight="1" x14ac:dyDescent="0.2">
      <c r="A368" s="55">
        <v>4214</v>
      </c>
      <c r="B368" s="87" t="s">
        <v>665</v>
      </c>
      <c r="C368" s="52" t="s">
        <v>758</v>
      </c>
      <c r="D368" s="244">
        <v>8638483</v>
      </c>
      <c r="E368" s="244">
        <v>7305397.3499999996</v>
      </c>
      <c r="F368" s="54">
        <f t="shared" si="81"/>
        <v>84.568058419516476</v>
      </c>
    </row>
    <row r="369" spans="1:6" ht="12.75" customHeight="1" x14ac:dyDescent="0.2">
      <c r="A369" s="55">
        <v>422</v>
      </c>
      <c r="B369" s="87" t="s">
        <v>759</v>
      </c>
      <c r="C369" s="52" t="s">
        <v>760</v>
      </c>
      <c r="D369" s="53">
        <f t="shared" ref="D369:E369" si="101">SUM(D370:D377)</f>
        <v>554318</v>
      </c>
      <c r="E369" s="53">
        <f t="shared" si="101"/>
        <v>1565856.79</v>
      </c>
      <c r="F369" s="54">
        <f t="shared" si="81"/>
        <v>282.48348240540628</v>
      </c>
    </row>
    <row r="370" spans="1:6" ht="12.75" customHeight="1" x14ac:dyDescent="0.2">
      <c r="A370" s="55">
        <v>4221</v>
      </c>
      <c r="B370" s="87" t="s">
        <v>669</v>
      </c>
      <c r="C370" s="52" t="s">
        <v>761</v>
      </c>
      <c r="D370" s="244">
        <v>31338</v>
      </c>
      <c r="E370" s="244">
        <v>1109125.51</v>
      </c>
      <c r="F370" s="54">
        <f t="shared" si="81"/>
        <v>3539.2351458293447</v>
      </c>
    </row>
    <row r="371" spans="1:6" ht="12.75" customHeight="1" x14ac:dyDescent="0.2">
      <c r="A371" s="55">
        <v>4222</v>
      </c>
      <c r="B371" s="87" t="s">
        <v>762</v>
      </c>
      <c r="C371" s="52" t="s">
        <v>763</v>
      </c>
      <c r="D371" s="244">
        <v>0</v>
      </c>
      <c r="E371" s="244">
        <v>5000</v>
      </c>
      <c r="F371" s="54" t="str">
        <f t="shared" si="81"/>
        <v>-</v>
      </c>
    </row>
    <row r="372" spans="1:6" ht="12.75" customHeight="1" x14ac:dyDescent="0.2">
      <c r="A372" s="55">
        <v>4223</v>
      </c>
      <c r="B372" s="87" t="s">
        <v>673</v>
      </c>
      <c r="C372" s="52" t="s">
        <v>764</v>
      </c>
      <c r="D372" s="244">
        <v>0</v>
      </c>
      <c r="E372" s="244">
        <v>0</v>
      </c>
      <c r="F372" s="54" t="str">
        <f t="shared" si="81"/>
        <v>-</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4680</v>
      </c>
      <c r="E374" s="244">
        <v>110000</v>
      </c>
      <c r="F374" s="54">
        <f t="shared" si="81"/>
        <v>2350.4273504273506</v>
      </c>
    </row>
    <row r="375" spans="1:6" ht="12.75" customHeight="1" x14ac:dyDescent="0.2">
      <c r="A375" s="55">
        <v>4226</v>
      </c>
      <c r="B375" s="87" t="s">
        <v>679</v>
      </c>
      <c r="C375" s="52" t="s">
        <v>767</v>
      </c>
      <c r="D375" s="244">
        <v>8800</v>
      </c>
      <c r="E375" s="244"/>
      <c r="F375" s="54">
        <f t="shared" si="81"/>
        <v>0</v>
      </c>
    </row>
    <row r="376" spans="1:6" ht="12.75" customHeight="1" x14ac:dyDescent="0.2">
      <c r="A376" s="55">
        <v>4227</v>
      </c>
      <c r="B376" s="234" t="s">
        <v>681</v>
      </c>
      <c r="C376" s="52" t="s">
        <v>768</v>
      </c>
      <c r="D376" s="244">
        <v>509500</v>
      </c>
      <c r="E376" s="244">
        <v>341731.28</v>
      </c>
      <c r="F376" s="54">
        <f t="shared" si="81"/>
        <v>67.071890088321894</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6457</v>
      </c>
      <c r="E378" s="53">
        <f t="shared" si="102"/>
        <v>0</v>
      </c>
      <c r="F378" s="54">
        <f t="shared" si="81"/>
        <v>0</v>
      </c>
    </row>
    <row r="379" spans="1:6" ht="12.75" customHeight="1" x14ac:dyDescent="0.2">
      <c r="A379" s="55">
        <v>4231</v>
      </c>
      <c r="B379" s="87" t="s">
        <v>687</v>
      </c>
      <c r="C379" s="52" t="s">
        <v>772</v>
      </c>
      <c r="D379" s="244">
        <v>6457</v>
      </c>
      <c r="E379" s="244"/>
      <c r="F379" s="54">
        <f t="shared" si="81"/>
        <v>0</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37870</v>
      </c>
      <c r="E383" s="53">
        <f t="shared" si="103"/>
        <v>125221.34</v>
      </c>
      <c r="F383" s="54">
        <f t="shared" si="81"/>
        <v>330.66105096382358</v>
      </c>
    </row>
    <row r="384" spans="1:6" ht="12.75" customHeight="1" x14ac:dyDescent="0.2">
      <c r="A384" s="55">
        <v>4241</v>
      </c>
      <c r="B384" s="87" t="s">
        <v>778</v>
      </c>
      <c r="C384" s="52" t="s">
        <v>779</v>
      </c>
      <c r="D384" s="244"/>
      <c r="E384" s="244">
        <v>62535.73</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37870</v>
      </c>
      <c r="E386" s="244">
        <v>62685.61</v>
      </c>
      <c r="F386" s="54">
        <f t="shared" si="81"/>
        <v>165.52841299181412</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745127</v>
      </c>
      <c r="E391" s="53">
        <f t="shared" si="105"/>
        <v>845675.01</v>
      </c>
      <c r="F391" s="54">
        <f t="shared" si="81"/>
        <v>113.49407684864458</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459563</v>
      </c>
      <c r="E393" s="244">
        <v>30656.25</v>
      </c>
      <c r="F393" s="54">
        <f t="shared" si="81"/>
        <v>6.6707393763205474</v>
      </c>
    </row>
    <row r="394" spans="1:6" ht="12.75" customHeight="1" x14ac:dyDescent="0.2">
      <c r="A394" s="55">
        <v>4263</v>
      </c>
      <c r="B394" s="87" t="s">
        <v>717</v>
      </c>
      <c r="C394" s="52" t="s">
        <v>792</v>
      </c>
      <c r="D394" s="244">
        <v>285564</v>
      </c>
      <c r="E394" s="244">
        <v>815018.76</v>
      </c>
      <c r="F394" s="54">
        <f t="shared" si="81"/>
        <v>285.40668991889737</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3886391</v>
      </c>
      <c r="E402" s="53">
        <f t="shared" si="109"/>
        <v>427975</v>
      </c>
      <c r="F402" s="54">
        <f t="shared" si="81"/>
        <v>11.012144686419868</v>
      </c>
    </row>
    <row r="403" spans="1:6" ht="12.75" customHeight="1" x14ac:dyDescent="0.2">
      <c r="A403" s="55">
        <v>451</v>
      </c>
      <c r="B403" s="87" t="s">
        <v>806</v>
      </c>
      <c r="C403" s="52" t="s">
        <v>807</v>
      </c>
      <c r="D403" s="244">
        <v>3883391</v>
      </c>
      <c r="E403" s="244">
        <v>427975</v>
      </c>
      <c r="F403" s="54">
        <f t="shared" si="81"/>
        <v>11.020651796329547</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3000</v>
      </c>
      <c r="E406" s="244"/>
      <c r="F406" s="54">
        <f t="shared" si="81"/>
        <v>0</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16919877</v>
      </c>
      <c r="E408" s="53">
        <f t="shared" si="111"/>
        <v>7676795.8300000001</v>
      </c>
      <c r="F408" s="54">
        <f t="shared" si="81"/>
        <v>45.371463575060268</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57381404</v>
      </c>
      <c r="E410" s="244">
        <v>69706069.189999998</v>
      </c>
      <c r="F410" s="54">
        <f t="shared" si="81"/>
        <v>121.47850057834066</v>
      </c>
    </row>
    <row r="411" spans="1:6" ht="12.75" customHeight="1" x14ac:dyDescent="0.2">
      <c r="A411" s="55">
        <v>97</v>
      </c>
      <c r="B411" s="87" t="s">
        <v>822</v>
      </c>
      <c r="C411" s="52" t="s">
        <v>823</v>
      </c>
      <c r="D411" s="244">
        <v>188717</v>
      </c>
      <c r="E411" s="244">
        <v>113232.92</v>
      </c>
      <c r="F411" s="54">
        <f t="shared" si="81"/>
        <v>60.001441311593553</v>
      </c>
    </row>
    <row r="412" spans="1:6" ht="12.75" customHeight="1" x14ac:dyDescent="0.2">
      <c r="A412" s="55" t="s">
        <v>603</v>
      </c>
      <c r="B412" s="87" t="s">
        <v>824</v>
      </c>
      <c r="C412" s="52" t="s">
        <v>825</v>
      </c>
      <c r="D412" s="53">
        <f>D6+D298</f>
        <v>32442935</v>
      </c>
      <c r="E412" s="53">
        <f>E6+E298</f>
        <v>43966807.590000004</v>
      </c>
      <c r="F412" s="54">
        <f t="shared" si="81"/>
        <v>135.52043793201818</v>
      </c>
    </row>
    <row r="413" spans="1:6" ht="12.75" customHeight="1" x14ac:dyDescent="0.2">
      <c r="A413" s="55" t="s">
        <v>603</v>
      </c>
      <c r="B413" s="87" t="s">
        <v>826</v>
      </c>
      <c r="C413" s="52" t="s">
        <v>827</v>
      </c>
      <c r="D413" s="53">
        <f t="shared" ref="D413:E413" si="112">D289+D350</f>
        <v>40747762</v>
      </c>
      <c r="E413" s="53">
        <f t="shared" si="112"/>
        <v>41695115.210000001</v>
      </c>
      <c r="F413" s="54">
        <f t="shared" si="81"/>
        <v>102.32492083859724</v>
      </c>
    </row>
    <row r="414" spans="1:6" ht="12.75" customHeight="1" x14ac:dyDescent="0.2">
      <c r="A414" s="55" t="s">
        <v>603</v>
      </c>
      <c r="B414" s="87" t="s">
        <v>828</v>
      </c>
      <c r="C414" s="52" t="s">
        <v>829</v>
      </c>
      <c r="D414" s="53">
        <f t="shared" ref="D414:E414" si="113">IF(D412&gt;=D413,D412-D413,0)</f>
        <v>0</v>
      </c>
      <c r="E414" s="53">
        <f t="shared" si="113"/>
        <v>2271692.3800000027</v>
      </c>
      <c r="F414" s="54" t="str">
        <f t="shared" si="81"/>
        <v>-</v>
      </c>
    </row>
    <row r="415" spans="1:6" ht="12.75" customHeight="1" x14ac:dyDescent="0.2">
      <c r="A415" s="55" t="s">
        <v>603</v>
      </c>
      <c r="B415" s="87" t="s">
        <v>830</v>
      </c>
      <c r="C415" s="52" t="s">
        <v>831</v>
      </c>
      <c r="D415" s="53">
        <f t="shared" ref="D415:E415" si="114">IF(D413&gt;=D412,D413-D412,0)</f>
        <v>8304827</v>
      </c>
      <c r="E415" s="53">
        <f t="shared" si="114"/>
        <v>0</v>
      </c>
      <c r="F415" s="54">
        <f t="shared" si="81"/>
        <v>0</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7587585</v>
      </c>
      <c r="E417" s="53">
        <f t="shared" si="116"/>
        <v>15930549.149999999</v>
      </c>
      <c r="F417" s="54">
        <f t="shared" si="81"/>
        <v>209.95546211343924</v>
      </c>
    </row>
    <row r="418" spans="1:6" ht="12.75" customHeight="1" x14ac:dyDescent="0.2">
      <c r="A418" s="57" t="s">
        <v>837</v>
      </c>
      <c r="B418" s="235" t="s">
        <v>838</v>
      </c>
      <c r="C418" s="58" t="s">
        <v>839</v>
      </c>
      <c r="D418" s="64">
        <f t="shared" ref="D418:E418" si="117">D294+D411</f>
        <v>4735397</v>
      </c>
      <c r="E418" s="64">
        <f t="shared" si="117"/>
        <v>5315701.32</v>
      </c>
      <c r="F418" s="59">
        <f t="shared" si="81"/>
        <v>112.25460758622773</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8502754</v>
      </c>
      <c r="E420" s="53">
        <f t="shared" si="118"/>
        <v>6581429.54</v>
      </c>
      <c r="F420" s="54">
        <f t="shared" ref="F420:F647" si="119">IF(D420&lt;&gt;0,IF(E420/D420&gt;=100,"&gt;&gt;100",E420/D420*100),"-")</f>
        <v>77.403504088204826</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8502754</v>
      </c>
      <c r="E484" s="53">
        <f t="shared" si="137"/>
        <v>6581429.54</v>
      </c>
      <c r="F484" s="54">
        <f t="shared" si="119"/>
        <v>77.403504088204826</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8502754</v>
      </c>
      <c r="E490" s="53">
        <f t="shared" si="139"/>
        <v>6581429.54</v>
      </c>
      <c r="F490" s="54">
        <f t="shared" si="119"/>
        <v>77.403504088204826</v>
      </c>
    </row>
    <row r="491" spans="1:6" ht="12.75" customHeight="1" x14ac:dyDescent="0.2">
      <c r="A491" s="55">
        <v>8422</v>
      </c>
      <c r="B491" s="87" t="s">
        <v>983</v>
      </c>
      <c r="C491" s="52" t="s">
        <v>984</v>
      </c>
      <c r="D491" s="244">
        <v>8502754</v>
      </c>
      <c r="E491" s="244">
        <v>6581429.54</v>
      </c>
      <c r="F491" s="54">
        <f t="shared" si="119"/>
        <v>77.403504088204826</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1076121</v>
      </c>
      <c r="E528" s="53">
        <f t="shared" si="148"/>
        <v>6468036.1699999999</v>
      </c>
      <c r="F528" s="54">
        <f t="shared" si="119"/>
        <v>601.05101285078536</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1076121</v>
      </c>
      <c r="E593" s="53">
        <f t="shared" si="167"/>
        <v>6468036.1699999999</v>
      </c>
      <c r="F593" s="54">
        <f t="shared" si="119"/>
        <v>601.05101285078536</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698892</v>
      </c>
      <c r="E599" s="53">
        <f t="shared" si="169"/>
        <v>5024830.24</v>
      </c>
      <c r="F599" s="54">
        <f t="shared" si="119"/>
        <v>718.97091968430027</v>
      </c>
    </row>
    <row r="600" spans="1:6" ht="12.75" customHeight="1" x14ac:dyDescent="0.2">
      <c r="A600" s="55">
        <v>5422</v>
      </c>
      <c r="B600" s="87" t="s">
        <v>1192</v>
      </c>
      <c r="C600" s="52" t="s">
        <v>1193</v>
      </c>
      <c r="D600" s="244">
        <v>698892</v>
      </c>
      <c r="E600" s="244">
        <v>5024830.24</v>
      </c>
      <c r="F600" s="54">
        <f t="shared" si="119"/>
        <v>718.97091968430027</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367000</v>
      </c>
      <c r="E605" s="53">
        <f t="shared" si="171"/>
        <v>250000</v>
      </c>
      <c r="F605" s="54">
        <f t="shared" si="119"/>
        <v>68.119891008174378</v>
      </c>
    </row>
    <row r="606" spans="1:6" ht="24" x14ac:dyDescent="0.2">
      <c r="A606" s="55">
        <v>5443</v>
      </c>
      <c r="B606" s="87" t="s">
        <v>1204</v>
      </c>
      <c r="C606" s="52" t="s">
        <v>1205</v>
      </c>
      <c r="D606" s="244">
        <v>367000</v>
      </c>
      <c r="E606" s="244">
        <v>250000</v>
      </c>
      <c r="F606" s="54">
        <f t="shared" si="119"/>
        <v>68.119891008174378</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0</v>
      </c>
      <c r="E608" s="244">
        <v>0</v>
      </c>
      <c r="F608" s="54" t="str">
        <f t="shared" si="119"/>
        <v>-</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10229</v>
      </c>
      <c r="E617" s="53">
        <f t="shared" si="173"/>
        <v>1193205.93</v>
      </c>
      <c r="F617" s="54" t="str">
        <f t="shared" si="119"/>
        <v>&gt;&gt;100</v>
      </c>
    </row>
    <row r="618" spans="1:6" ht="12.75" customHeight="1" x14ac:dyDescent="0.2">
      <c r="A618" s="55">
        <v>5471</v>
      </c>
      <c r="B618" s="87" t="s">
        <v>1228</v>
      </c>
      <c r="C618" s="52" t="s">
        <v>1229</v>
      </c>
      <c r="D618" s="244">
        <v>10229</v>
      </c>
      <c r="E618" s="244">
        <v>1193205.93</v>
      </c>
      <c r="F618" s="54" t="str">
        <f t="shared" si="119"/>
        <v>&gt;&gt;100</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7426633</v>
      </c>
      <c r="E635" s="53">
        <f t="shared" si="178"/>
        <v>113393.37000000011</v>
      </c>
      <c r="F635" s="54">
        <f t="shared" si="119"/>
        <v>1.5268476306827079</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v>3350543</v>
      </c>
      <c r="E637" s="244">
        <v>10777176.1</v>
      </c>
      <c r="F637" s="54">
        <f t="shared" si="119"/>
        <v>321.6546124016316</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40945689</v>
      </c>
      <c r="E639" s="53">
        <f t="shared" si="180"/>
        <v>50548237.130000003</v>
      </c>
      <c r="F639" s="54">
        <f t="shared" si="119"/>
        <v>123.45191487680181</v>
      </c>
    </row>
    <row r="640" spans="1:6" ht="12.75" customHeight="1" x14ac:dyDescent="0.2">
      <c r="A640" s="55" t="s">
        <v>603</v>
      </c>
      <c r="B640" s="87" t="s">
        <v>1272</v>
      </c>
      <c r="C640" s="52" t="s">
        <v>1273</v>
      </c>
      <c r="D640" s="53">
        <f t="shared" ref="D640:E640" si="181">D413+D528</f>
        <v>41823883</v>
      </c>
      <c r="E640" s="53">
        <f t="shared" si="181"/>
        <v>48163151.380000003</v>
      </c>
      <c r="F640" s="54">
        <f t="shared" si="119"/>
        <v>115.15705363846777</v>
      </c>
    </row>
    <row r="641" spans="1:6" ht="12.75" customHeight="1" x14ac:dyDescent="0.2">
      <c r="A641" s="55" t="s">
        <v>603</v>
      </c>
      <c r="B641" s="87" t="s">
        <v>1274</v>
      </c>
      <c r="C641" s="52" t="s">
        <v>1275</v>
      </c>
      <c r="D641" s="53">
        <f t="shared" ref="D641:E641" si="182">IF(D639&gt;=D640,D639-D640,0)</f>
        <v>0</v>
      </c>
      <c r="E641" s="53">
        <f t="shared" si="182"/>
        <v>2385085.75</v>
      </c>
      <c r="F641" s="54" t="str">
        <f t="shared" si="119"/>
        <v>-</v>
      </c>
    </row>
    <row r="642" spans="1:6" ht="12.75" customHeight="1" x14ac:dyDescent="0.2">
      <c r="A642" s="55" t="s">
        <v>603</v>
      </c>
      <c r="B642" s="87" t="s">
        <v>1276</v>
      </c>
      <c r="C642" s="52" t="s">
        <v>1277</v>
      </c>
      <c r="D642" s="53">
        <f t="shared" ref="D642:E642" si="183">IF(D640&gt;=D639,D640-D639,0)</f>
        <v>878194</v>
      </c>
      <c r="E642" s="53">
        <f t="shared" si="183"/>
        <v>0</v>
      </c>
      <c r="F642" s="54">
        <f t="shared" si="119"/>
        <v>0</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4237042</v>
      </c>
      <c r="E644" s="53">
        <f t="shared" si="185"/>
        <v>5153373.0499999989</v>
      </c>
      <c r="F644" s="54">
        <f t="shared" si="119"/>
        <v>121.62666902995059</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5115236</v>
      </c>
      <c r="E646" s="53">
        <f t="shared" si="187"/>
        <v>2768287.2999999989</v>
      </c>
      <c r="F646" s="54">
        <f t="shared" si="119"/>
        <v>54.118466870345749</v>
      </c>
    </row>
    <row r="647" spans="1:6" ht="24" x14ac:dyDescent="0.2">
      <c r="A647" s="57" t="s">
        <v>1286</v>
      </c>
      <c r="B647" s="235" t="s">
        <v>1287</v>
      </c>
      <c r="C647" s="58" t="s">
        <v>1286</v>
      </c>
      <c r="D647" s="245">
        <v>0</v>
      </c>
      <c r="E647" s="245">
        <v>0</v>
      </c>
      <c r="F647" s="59" t="str">
        <f t="shared" si="119"/>
        <v>-</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139588</v>
      </c>
      <c r="E649" s="244">
        <v>444817.72</v>
      </c>
      <c r="F649" s="54">
        <f t="shared" ref="F649:F724" si="188">IF(D649&lt;&gt;0,IF(E649/D649&gt;=100,"&gt;&gt;100",E649/D649*100),"-")</f>
        <v>318.66472762701659</v>
      </c>
    </row>
    <row r="650" spans="1:6" ht="12.75" customHeight="1" x14ac:dyDescent="0.2">
      <c r="A650" s="55" t="s">
        <v>1291</v>
      </c>
      <c r="B650" s="87" t="s">
        <v>1292</v>
      </c>
      <c r="C650" s="52" t="s">
        <v>1291</v>
      </c>
      <c r="D650" s="244">
        <v>49839271</v>
      </c>
      <c r="E650" s="244">
        <v>70836212.200000003</v>
      </c>
      <c r="F650" s="54">
        <f t="shared" si="188"/>
        <v>142.12931043875022</v>
      </c>
    </row>
    <row r="651" spans="1:6" ht="12.75" customHeight="1" x14ac:dyDescent="0.2">
      <c r="A651" s="55" t="s">
        <v>1293</v>
      </c>
      <c r="B651" s="87" t="s">
        <v>1294</v>
      </c>
      <c r="C651" s="52" t="s">
        <v>1293</v>
      </c>
      <c r="D651" s="244">
        <v>49534041</v>
      </c>
      <c r="E651" s="244">
        <v>70787521.370000005</v>
      </c>
      <c r="F651" s="54">
        <f t="shared" si="188"/>
        <v>142.90681709170468</v>
      </c>
    </row>
    <row r="652" spans="1:6" ht="24" x14ac:dyDescent="0.2">
      <c r="A652" s="55">
        <v>11</v>
      </c>
      <c r="B652" s="87" t="s">
        <v>1295</v>
      </c>
      <c r="C652" s="52" t="s">
        <v>1296</v>
      </c>
      <c r="D652" s="53">
        <f t="shared" ref="D652:E652" si="189">+D649+D650-D651</f>
        <v>444818</v>
      </c>
      <c r="E652" s="53">
        <f t="shared" si="189"/>
        <v>493508.54999999702</v>
      </c>
      <c r="F652" s="54">
        <f t="shared" si="188"/>
        <v>110.94617349117999</v>
      </c>
    </row>
    <row r="653" spans="1:6" ht="24" x14ac:dyDescent="0.2">
      <c r="A653" s="55" t="s">
        <v>603</v>
      </c>
      <c r="B653" s="87" t="s">
        <v>1297</v>
      </c>
      <c r="C653" s="52" t="s">
        <v>1298</v>
      </c>
      <c r="D653" s="266">
        <v>20</v>
      </c>
      <c r="E653" s="266">
        <v>20</v>
      </c>
      <c r="F653" s="54">
        <f t="shared" si="188"/>
        <v>100</v>
      </c>
    </row>
    <row r="654" spans="1:6" ht="24" x14ac:dyDescent="0.2">
      <c r="A654" s="55" t="s">
        <v>603</v>
      </c>
      <c r="B654" s="87" t="s">
        <v>1299</v>
      </c>
      <c r="C654" s="52" t="s">
        <v>1300</v>
      </c>
      <c r="D654" s="266">
        <v>0</v>
      </c>
      <c r="E654" s="266">
        <v>0</v>
      </c>
      <c r="F654" s="54" t="str">
        <f t="shared" si="188"/>
        <v>-</v>
      </c>
    </row>
    <row r="655" spans="1:6" ht="12.75" customHeight="1" x14ac:dyDescent="0.2">
      <c r="A655" s="55" t="s">
        <v>603</v>
      </c>
      <c r="B655" s="87" t="s">
        <v>1301</v>
      </c>
      <c r="C655" s="52" t="s">
        <v>1302</v>
      </c>
      <c r="D655" s="266">
        <v>20</v>
      </c>
      <c r="E655" s="266">
        <v>20</v>
      </c>
      <c r="F655" s="54">
        <f t="shared" si="188"/>
        <v>100</v>
      </c>
    </row>
    <row r="656" spans="1:6" ht="12.75" customHeight="1" x14ac:dyDescent="0.2">
      <c r="A656" s="55" t="s">
        <v>603</v>
      </c>
      <c r="B656" s="87" t="s">
        <v>1303</v>
      </c>
      <c r="C656" s="52" t="s">
        <v>1304</v>
      </c>
      <c r="D656" s="266">
        <v>0</v>
      </c>
      <c r="E656" s="266">
        <v>0</v>
      </c>
      <c r="F656" s="54" t="str">
        <f t="shared" si="188"/>
        <v>-</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3240</v>
      </c>
      <c r="E660" s="244">
        <v>0</v>
      </c>
      <c r="F660" s="54">
        <f t="shared" si="188"/>
        <v>0</v>
      </c>
    </row>
    <row r="661" spans="1:6" ht="12.75" customHeight="1" x14ac:dyDescent="0.2">
      <c r="A661" s="55">
        <v>63311</v>
      </c>
      <c r="B661" s="87" t="s">
        <v>1314</v>
      </c>
      <c r="C661" s="52" t="s">
        <v>1315</v>
      </c>
      <c r="D661" s="244">
        <v>2777744</v>
      </c>
      <c r="E661" s="244">
        <v>22100</v>
      </c>
      <c r="F661" s="54">
        <f t="shared" si="188"/>
        <v>0.79560967461364329</v>
      </c>
    </row>
    <row r="662" spans="1:6" ht="12.75" customHeight="1" x14ac:dyDescent="0.2">
      <c r="A662" s="55">
        <v>63312</v>
      </c>
      <c r="B662" s="87" t="s">
        <v>1316</v>
      </c>
      <c r="C662" s="52" t="s">
        <v>1317</v>
      </c>
      <c r="D662" s="244">
        <v>386017</v>
      </c>
      <c r="E662" s="244">
        <v>101050</v>
      </c>
      <c r="F662" s="54">
        <f t="shared" si="188"/>
        <v>26.177603577044533</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0</v>
      </c>
      <c r="E664" s="244">
        <v>0</v>
      </c>
      <c r="F664" s="54" t="str">
        <f t="shared" si="188"/>
        <v>-</v>
      </c>
    </row>
    <row r="665" spans="1:6" ht="12.75" customHeight="1" x14ac:dyDescent="0.2">
      <c r="A665" s="55">
        <v>63321</v>
      </c>
      <c r="B665" s="87" t="s">
        <v>1322</v>
      </c>
      <c r="C665" s="52" t="s">
        <v>1323</v>
      </c>
      <c r="D665" s="244">
        <v>1570466</v>
      </c>
      <c r="E665" s="244">
        <v>1440095.08</v>
      </c>
      <c r="F665" s="54">
        <f t="shared" si="188"/>
        <v>91.698583732471775</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0</v>
      </c>
      <c r="E668" s="244">
        <v>0</v>
      </c>
      <c r="F668" s="54" t="str">
        <f t="shared" si="188"/>
        <v>-</v>
      </c>
    </row>
    <row r="669" spans="1:6" ht="12.75" customHeight="1" x14ac:dyDescent="0.2">
      <c r="A669" s="55">
        <v>63414</v>
      </c>
      <c r="B669" s="87" t="s">
        <v>1330</v>
      </c>
      <c r="C669" s="52" t="s">
        <v>1331</v>
      </c>
      <c r="D669" s="244">
        <v>261812</v>
      </c>
      <c r="E669" s="244">
        <v>0</v>
      </c>
      <c r="F669" s="54">
        <f t="shared" si="188"/>
        <v>0</v>
      </c>
    </row>
    <row r="670" spans="1:6" ht="12.75" customHeight="1" x14ac:dyDescent="0.2">
      <c r="A670" s="55">
        <v>63415</v>
      </c>
      <c r="B670" s="87" t="s">
        <v>1332</v>
      </c>
      <c r="C670" s="52" t="s">
        <v>1333</v>
      </c>
      <c r="D670" s="244">
        <v>750</v>
      </c>
      <c r="E670" s="244">
        <v>0</v>
      </c>
      <c r="F670" s="54">
        <f t="shared" si="188"/>
        <v>0</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271759</v>
      </c>
      <c r="E673" s="244">
        <v>537130.85</v>
      </c>
      <c r="F673" s="54">
        <f t="shared" si="188"/>
        <v>197.64970065388817</v>
      </c>
    </row>
    <row r="674" spans="1:6" ht="24" x14ac:dyDescent="0.2">
      <c r="A674" s="55">
        <v>63426</v>
      </c>
      <c r="B674" s="234" t="s">
        <v>1340</v>
      </c>
      <c r="C674" s="52" t="s">
        <v>1341</v>
      </c>
      <c r="D674" s="244">
        <v>281170</v>
      </c>
      <c r="E674" s="244">
        <v>212001.53</v>
      </c>
      <c r="F674" s="54">
        <f t="shared" si="188"/>
        <v>75.399768823131907</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2348813</v>
      </c>
      <c r="E698" s="244">
        <v>5819753.6500000004</v>
      </c>
      <c r="F698" s="54">
        <f t="shared" si="188"/>
        <v>247.77424384146377</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24263</v>
      </c>
      <c r="E716" s="244">
        <v>18000</v>
      </c>
      <c r="F716" s="54">
        <f t="shared" si="188"/>
        <v>74.187033755100359</v>
      </c>
    </row>
    <row r="717" spans="1:6" ht="12.75" customHeight="1" x14ac:dyDescent="0.2">
      <c r="A717" s="55">
        <v>31215</v>
      </c>
      <c r="B717" s="87" t="s">
        <v>1408</v>
      </c>
      <c r="C717" s="52" t="s">
        <v>1409</v>
      </c>
      <c r="D717" s="244">
        <v>37294</v>
      </c>
      <c r="E717" s="244">
        <v>7854.17</v>
      </c>
      <c r="F717" s="54">
        <f t="shared" si="188"/>
        <v>21.06014372285086</v>
      </c>
    </row>
    <row r="718" spans="1:6" ht="12.75" customHeight="1" x14ac:dyDescent="0.2">
      <c r="A718" s="55">
        <v>32121</v>
      </c>
      <c r="B718" s="87" t="s">
        <v>1410</v>
      </c>
      <c r="C718" s="52" t="s">
        <v>1411</v>
      </c>
      <c r="D718" s="244">
        <v>162582</v>
      </c>
      <c r="E718" s="244">
        <v>145202</v>
      </c>
      <c r="F718" s="54">
        <f t="shared" si="188"/>
        <v>89.310009718172978</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0</v>
      </c>
      <c r="F720" s="54" t="str">
        <f t="shared" si="188"/>
        <v>-</v>
      </c>
    </row>
    <row r="721" spans="1:6" ht="12.75" customHeight="1" x14ac:dyDescent="0.2">
      <c r="A721" s="55" t="s">
        <v>1416</v>
      </c>
      <c r="B721" s="87" t="s">
        <v>1417</v>
      </c>
      <c r="C721" s="52" t="s">
        <v>1416</v>
      </c>
      <c r="D721" s="244">
        <v>224040</v>
      </c>
      <c r="E721" s="244">
        <v>20901.2</v>
      </c>
      <c r="F721" s="54">
        <f t="shared" si="188"/>
        <v>9.3292269237636152</v>
      </c>
    </row>
    <row r="722" spans="1:6" ht="12.75" customHeight="1" x14ac:dyDescent="0.2">
      <c r="A722" s="55" t="s">
        <v>1418</v>
      </c>
      <c r="B722" s="87" t="s">
        <v>1419</v>
      </c>
      <c r="C722" s="52" t="s">
        <v>1418</v>
      </c>
      <c r="D722" s="244">
        <v>1718</v>
      </c>
      <c r="E722" s="244">
        <v>33117.839999999997</v>
      </c>
      <c r="F722" s="54">
        <f t="shared" si="188"/>
        <v>1927.6973224679857</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23395</v>
      </c>
      <c r="E725" s="244">
        <v>33589.870000000003</v>
      </c>
      <c r="F725" s="54">
        <f t="shared" ref="F725:F979" si="190">IF(D725&lt;&gt;0,IF(E725/D725&gt;=100,"&gt;&gt;100",E725/D725*100),"-")</f>
        <v>143.57713186578329</v>
      </c>
    </row>
    <row r="726" spans="1:6" ht="12.75" customHeight="1" x14ac:dyDescent="0.2">
      <c r="A726" s="55" t="s">
        <v>1426</v>
      </c>
      <c r="B726" s="87" t="s">
        <v>1427</v>
      </c>
      <c r="C726" s="52" t="s">
        <v>1426</v>
      </c>
      <c r="D726" s="244">
        <v>36019</v>
      </c>
      <c r="E726" s="244">
        <v>36018.699999999997</v>
      </c>
      <c r="F726" s="54">
        <f t="shared" si="190"/>
        <v>99.999167106249473</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146608</v>
      </c>
      <c r="E739" s="244">
        <v>229145.32</v>
      </c>
      <c r="F739" s="54">
        <f t="shared" si="190"/>
        <v>156.29796464040163</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70759</v>
      </c>
      <c r="E742" s="244">
        <v>59201.64</v>
      </c>
      <c r="F742" s="54">
        <f t="shared" si="190"/>
        <v>83.666586582625541</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224135</v>
      </c>
      <c r="E771" s="244">
        <v>0</v>
      </c>
      <c r="F771" s="54">
        <f t="shared" si="190"/>
        <v>0</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14424</v>
      </c>
      <c r="E773" s="244">
        <v>0</v>
      </c>
      <c r="F773" s="54">
        <f t="shared" si="190"/>
        <v>0</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560189</v>
      </c>
      <c r="E816" s="244">
        <v>542944.89</v>
      </c>
      <c r="F816" s="54">
        <f t="shared" si="190"/>
        <v>96.921733557781394</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56700</v>
      </c>
      <c r="E819" s="244">
        <v>138600</v>
      </c>
      <c r="F819" s="54">
        <f t="shared" si="190"/>
        <v>244.44444444444446</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54202</v>
      </c>
      <c r="E822" s="244">
        <v>120772.8</v>
      </c>
      <c r="F822" s="54">
        <f t="shared" si="190"/>
        <v>222.81982214678428</v>
      </c>
    </row>
    <row r="823" spans="1:6" ht="12.75" customHeight="1" x14ac:dyDescent="0.2">
      <c r="A823" s="55">
        <v>37219</v>
      </c>
      <c r="B823" s="87" t="s">
        <v>1620</v>
      </c>
      <c r="C823" s="52" t="s">
        <v>1621</v>
      </c>
      <c r="D823" s="244">
        <v>0</v>
      </c>
      <c r="E823" s="244">
        <v>6930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395300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6720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8502754</v>
      </c>
      <c r="E879" s="244">
        <v>6581429.54</v>
      </c>
      <c r="F879" s="54">
        <f t="shared" si="190"/>
        <v>77.403504088204826</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698892</v>
      </c>
      <c r="E947" s="244">
        <v>5024830.24</v>
      </c>
      <c r="F947" s="54">
        <f t="shared" si="190"/>
        <v>718.97091968430027</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250000</v>
      </c>
      <c r="F953" s="54" t="str">
        <f t="shared" si="190"/>
        <v>-</v>
      </c>
    </row>
    <row r="954" spans="1:6" ht="24" x14ac:dyDescent="0.2">
      <c r="A954" s="55">
        <v>54432</v>
      </c>
      <c r="B954" s="87" t="s">
        <v>1881</v>
      </c>
      <c r="C954" s="52" t="s">
        <v>1882</v>
      </c>
      <c r="D954" s="244">
        <v>367000</v>
      </c>
      <c r="E954" s="244">
        <v>0</v>
      </c>
      <c r="F954" s="54">
        <f t="shared" si="190"/>
        <v>0</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10229</v>
      </c>
      <c r="E968" s="244">
        <v>1193205.93</v>
      </c>
      <c r="F968" s="54" t="str">
        <f t="shared" si="190"/>
        <v>&gt;&gt;100</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0</v>
      </c>
      <c r="E987" s="247"/>
      <c r="F987" s="54" t="str">
        <f t="shared" si="192"/>
        <v>-</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49" zoomScale="120" zoomScaleNormal="120" workbookViewId="0">
      <selection activeCell="E73" sqref="E7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241536329</v>
      </c>
      <c r="E6" s="231">
        <f t="shared" si="0"/>
        <v>247529366.30000001</v>
      </c>
      <c r="F6" s="232">
        <f t="shared" ref="F6:F260" si="1">IF(D6&gt;0,IF(E6/D6&gt;=100,"&gt;&gt;100",E6/D6*100),"-")</f>
        <v>102.48121569323014</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198749081</v>
      </c>
      <c r="E7" s="106">
        <f t="shared" si="2"/>
        <v>208857297.94</v>
      </c>
      <c r="F7" s="95">
        <f t="shared" si="1"/>
        <v>105.08591883250016</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27669381</v>
      </c>
      <c r="E8" s="106">
        <f>E9+E10-E11</f>
        <v>30730395.309999999</v>
      </c>
      <c r="F8" s="95">
        <f t="shared" si="1"/>
        <v>111.06282178845997</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27385323</v>
      </c>
      <c r="E9" s="249">
        <v>30446337.309999999</v>
      </c>
      <c r="F9" s="95">
        <f t="shared" si="1"/>
        <v>111.17757241716666</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288883</v>
      </c>
      <c r="E10" s="249">
        <v>288883.05</v>
      </c>
      <c r="F10" s="95">
        <f t="shared" si="1"/>
        <v>100.00001730804513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v>4825</v>
      </c>
      <c r="E11" s="249">
        <v>4825.05</v>
      </c>
      <c r="F11" s="95">
        <f t="shared" si="1"/>
        <v>100.00103626943006</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164018155</v>
      </c>
      <c r="E12" s="106">
        <f t="shared" si="3"/>
        <v>172834401.94999999</v>
      </c>
      <c r="F12" s="95">
        <f t="shared" si="1"/>
        <v>105.37516529801228</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163269645</v>
      </c>
      <c r="E13" s="106">
        <f t="shared" si="4"/>
        <v>171830019.22</v>
      </c>
      <c r="F13" s="95">
        <f t="shared" si="1"/>
        <v>105.24308987135973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v>3426413</v>
      </c>
      <c r="E14" s="249">
        <v>3426413.22</v>
      </c>
      <c r="F14" s="95">
        <f t="shared" si="1"/>
        <v>100.00000642070879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117087787</v>
      </c>
      <c r="E15" s="249">
        <v>117819238.42</v>
      </c>
      <c r="F15" s="95">
        <f t="shared" si="1"/>
        <v>100.62470342871883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v>26791406</v>
      </c>
      <c r="E16" s="249">
        <v>27081977.379999999</v>
      </c>
      <c r="F16" s="95">
        <f t="shared" si="1"/>
        <v>101.08456935780077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48504134</v>
      </c>
      <c r="E17" s="249">
        <v>57235628.880000003</v>
      </c>
      <c r="F17" s="95">
        <f t="shared" si="1"/>
        <v>118.00154782683062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32540095</v>
      </c>
      <c r="E18" s="249">
        <v>33733238.68</v>
      </c>
      <c r="F18" s="95">
        <f t="shared" si="1"/>
        <v>103.66668775859445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70700</v>
      </c>
      <c r="E19" s="106">
        <f t="shared" si="5"/>
        <v>370794.60000000056</v>
      </c>
      <c r="F19" s="95">
        <f t="shared" si="1"/>
        <v>524.46195190947742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1900689</v>
      </c>
      <c r="E20" s="249">
        <v>2790930.24</v>
      </c>
      <c r="F20" s="95">
        <f t="shared" si="1"/>
        <v>146.8378172336453</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117045</v>
      </c>
      <c r="E21" s="249">
        <v>103830.51</v>
      </c>
      <c r="F21" s="95">
        <f t="shared" si="1"/>
        <v>88.70990644623862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708684</v>
      </c>
      <c r="E22" s="249">
        <v>708684.34</v>
      </c>
      <c r="F22" s="95">
        <f t="shared" si="1"/>
        <v>100.00004797624894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62420</v>
      </c>
      <c r="E23" s="249">
        <v>62420</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35196</v>
      </c>
      <c r="E24" s="249">
        <v>145195.6</v>
      </c>
      <c r="F24" s="95">
        <f t="shared" si="1"/>
        <v>412.53437890669397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103367</v>
      </c>
      <c r="E25" s="249">
        <v>103367.02</v>
      </c>
      <c r="F25" s="95">
        <f t="shared" si="1"/>
        <v>100.00001934853483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4298502</v>
      </c>
      <c r="E26" s="249">
        <v>4633626.25</v>
      </c>
      <c r="F26" s="95">
        <f t="shared" si="1"/>
        <v>107.79630322377423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7155203</v>
      </c>
      <c r="E28" s="249">
        <v>8177259.3600000003</v>
      </c>
      <c r="F28" s="95">
        <f t="shared" si="1"/>
        <v>114.28410011567807</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350703</v>
      </c>
      <c r="E29" s="106">
        <f t="shared" si="6"/>
        <v>36049.579999999987</v>
      </c>
      <c r="F29" s="95">
        <f t="shared" si="1"/>
        <v>10.279233425434054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678720</v>
      </c>
      <c r="E30" s="249">
        <v>165359.29999999999</v>
      </c>
      <c r="F30" s="95">
        <f t="shared" si="1"/>
        <v>24.363404644035828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328017</v>
      </c>
      <c r="E34" s="249">
        <v>129309.72</v>
      </c>
      <c r="F34" s="95">
        <f t="shared" si="1"/>
        <v>39.421651926576978</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322870</v>
      </c>
      <c r="E35" s="106">
        <f t="shared" si="7"/>
        <v>448091.66</v>
      </c>
      <c r="F35" s="95">
        <f t="shared" si="1"/>
        <v>138.78392541889923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275000</v>
      </c>
      <c r="E36" s="249">
        <v>337535.73</v>
      </c>
      <c r="F36" s="95">
        <f t="shared" si="1"/>
        <v>122.74026545454544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v>47870</v>
      </c>
      <c r="E38" s="249">
        <v>110555.93</v>
      </c>
      <c r="F38" s="95">
        <f t="shared" si="1"/>
        <v>230.95034468351784</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4237</v>
      </c>
      <c r="E45" s="106">
        <f t="shared" si="9"/>
        <v>149446.8900000006</v>
      </c>
      <c r="F45" s="95">
        <f t="shared" si="1"/>
        <v>3527.1864526787967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1174344</v>
      </c>
      <c r="E47" s="249">
        <v>1205000.7</v>
      </c>
      <c r="F47" s="95">
        <f t="shared" si="1"/>
        <v>102.61053830904743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v>6011754</v>
      </c>
      <c r="E48" s="249">
        <v>6811272.6299999999</v>
      </c>
      <c r="F48" s="95">
        <f t="shared" si="1"/>
        <v>113.29925725503738</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1836454</v>
      </c>
      <c r="E49" s="249">
        <v>1836453.89</v>
      </c>
      <c r="F49" s="95">
        <f t="shared" si="1"/>
        <v>99.999994010195721</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9018315</v>
      </c>
      <c r="E50" s="249">
        <v>9703280.3300000001</v>
      </c>
      <c r="F50" s="95">
        <f t="shared" si="1"/>
        <v>107.595269515425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v>5000</v>
      </c>
      <c r="E51" s="249">
        <v>5000</v>
      </c>
      <c r="F51" s="95">
        <f t="shared" si="1"/>
        <v>100</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89370</v>
      </c>
      <c r="E54" s="249">
        <v>89370.03</v>
      </c>
      <c r="F54" s="95">
        <f t="shared" si="1"/>
        <v>100.00003356831151</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89370</v>
      </c>
      <c r="E55" s="249">
        <v>89370.03</v>
      </c>
      <c r="F55" s="95">
        <f t="shared" si="1"/>
        <v>100.00003356831151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7056545</v>
      </c>
      <c r="E56" s="106">
        <f t="shared" si="11"/>
        <v>5287500.68</v>
      </c>
      <c r="F56" s="95">
        <f t="shared" si="1"/>
        <v>74.930446557061558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7056545</v>
      </c>
      <c r="E57" s="249">
        <v>5287500.68</v>
      </c>
      <c r="F57" s="95">
        <f t="shared" si="1"/>
        <v>74.930446557061558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42787248</v>
      </c>
      <c r="E68" s="106">
        <f t="shared" si="13"/>
        <v>38672068.359999999</v>
      </c>
      <c r="F68" s="95">
        <f t="shared" si="1"/>
        <v>90.382228742544982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444818</v>
      </c>
      <c r="E69" s="106">
        <f t="shared" si="14"/>
        <v>493508.55</v>
      </c>
      <c r="F69" s="95">
        <f t="shared" si="1"/>
        <v>110.94617349118066</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427884</v>
      </c>
      <c r="E70" s="106">
        <f t="shared" si="15"/>
        <v>485360.54</v>
      </c>
      <c r="F70" s="95">
        <f t="shared" si="1"/>
        <v>113.43273877966926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427664</v>
      </c>
      <c r="E72" s="249">
        <v>484859.92</v>
      </c>
      <c r="F72" s="95">
        <f t="shared" si="1"/>
        <v>113.37403195031612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220</v>
      </c>
      <c r="E74" s="249">
        <v>500.62</v>
      </c>
      <c r="F74" s="95">
        <f t="shared" si="1"/>
        <v>227.55454545454546</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16934</v>
      </c>
      <c r="E76" s="249">
        <v>8148.01</v>
      </c>
      <c r="F76" s="95">
        <f t="shared" si="1"/>
        <v>48.116274949805124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83374</v>
      </c>
      <c r="E78" s="106">
        <f>E79+SUM(E82:E84)-E85+E86</f>
        <v>116075.35</v>
      </c>
      <c r="F78" s="95">
        <f t="shared" si="1"/>
        <v>139.22247943003813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222</v>
      </c>
      <c r="E84" s="249">
        <v>222.44</v>
      </c>
      <c r="F84" s="95">
        <f t="shared" si="1"/>
        <v>100.1981981981982</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83152</v>
      </c>
      <c r="E86" s="249">
        <v>115852.91</v>
      </c>
      <c r="F86" s="95">
        <f t="shared" si="1"/>
        <v>139.3266668270156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37459886</v>
      </c>
      <c r="E134" s="106">
        <f t="shared" si="23"/>
        <v>32657546</v>
      </c>
      <c r="F134" s="95">
        <f t="shared" si="1"/>
        <v>87.180046410178619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37459886</v>
      </c>
      <c r="E135" s="106">
        <f t="shared" si="24"/>
        <v>32657546</v>
      </c>
      <c r="F135" s="95">
        <f t="shared" si="1"/>
        <v>87.180046410178619</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v>3342496</v>
      </c>
      <c r="E139" s="249">
        <v>3342496</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v>34117390</v>
      </c>
      <c r="E141" s="249">
        <v>29315050</v>
      </c>
      <c r="F141" s="95">
        <f t="shared" si="1"/>
        <v>85.924069807215616</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4610448</v>
      </c>
      <c r="E146" s="106">
        <f t="shared" si="26"/>
        <v>5291700.49</v>
      </c>
      <c r="F146" s="95">
        <f t="shared" si="1"/>
        <v>114.77627532074975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1247949</v>
      </c>
      <c r="E147" s="249">
        <v>1496979.59</v>
      </c>
      <c r="F147" s="95">
        <f t="shared" si="1"/>
        <v>119.9551896752191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1020750</v>
      </c>
      <c r="E158" s="249">
        <v>867279.87</v>
      </c>
      <c r="F158" s="95">
        <f t="shared" si="1"/>
        <v>84.964963997060977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6089343</v>
      </c>
      <c r="E159" s="249">
        <v>6207715.8399999999</v>
      </c>
      <c r="F159" s="95">
        <f t="shared" si="1"/>
        <v>101.94393450984778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1943179</v>
      </c>
      <c r="E162" s="249">
        <v>2079248.28</v>
      </c>
      <c r="F162" s="95">
        <f t="shared" si="1"/>
        <v>107.0024058514424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5690773</v>
      </c>
      <c r="E163" s="249">
        <v>5359523.09</v>
      </c>
      <c r="F163" s="95">
        <f t="shared" si="1"/>
        <v>94.179175482838616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188722</v>
      </c>
      <c r="E164" s="106">
        <f t="shared" si="28"/>
        <v>113237.97</v>
      </c>
      <c r="F164" s="95">
        <f t="shared" si="1"/>
        <v>60.00252752726233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188722</v>
      </c>
      <c r="E166" s="249">
        <v>113237.97</v>
      </c>
      <c r="F166" s="95">
        <f t="shared" si="1"/>
        <v>60.00252752726233</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241536329</v>
      </c>
      <c r="E175" s="106">
        <f t="shared" si="30"/>
        <v>247529366.30000004</v>
      </c>
      <c r="F175" s="95">
        <f t="shared" si="1"/>
        <v>102.48121569323017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20071796</v>
      </c>
      <c r="E176" s="106">
        <f t="shared" si="31"/>
        <v>18128110.129999999</v>
      </c>
      <c r="F176" s="95">
        <f t="shared" si="1"/>
        <v>90.316333077518323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2441875</v>
      </c>
      <c r="E177" s="106">
        <f t="shared" si="32"/>
        <v>2832413.9899999998</v>
      </c>
      <c r="F177" s="95">
        <f t="shared" si="1"/>
        <v>115.99340629639107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625</v>
      </c>
      <c r="E178" s="249">
        <v>931.9</v>
      </c>
      <c r="F178" s="95">
        <f t="shared" si="1"/>
        <v>149.10399999999998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652997</v>
      </c>
      <c r="E179" s="249">
        <v>1072791.4099999999</v>
      </c>
      <c r="F179" s="95">
        <f t="shared" si="1"/>
        <v>164.28734128946991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12736</v>
      </c>
      <c r="E180" s="106">
        <f t="shared" si="33"/>
        <v>15195.85</v>
      </c>
      <c r="F180" s="95">
        <f t="shared" si="1"/>
        <v>119.31414886934672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5823</v>
      </c>
      <c r="E182" s="249">
        <v>1423.08</v>
      </c>
      <c r="F182" s="95">
        <f t="shared" si="1"/>
        <v>24.438948995363212</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6913</v>
      </c>
      <c r="E183" s="249">
        <v>13772.77</v>
      </c>
      <c r="F183" s="95">
        <f t="shared" si="1"/>
        <v>199.23000144654998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4623</v>
      </c>
      <c r="E186" s="249">
        <v>16083.94</v>
      </c>
      <c r="F186" s="95">
        <f t="shared" si="1"/>
        <v>347.9113130002163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1770894</v>
      </c>
      <c r="E188" s="249">
        <v>1727410.89</v>
      </c>
      <c r="F188" s="95">
        <f t="shared" si="1"/>
        <v>97.544567320234847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2298246</v>
      </c>
      <c r="E189" s="249">
        <v>679492.72</v>
      </c>
      <c r="F189" s="95">
        <f t="shared" si="1"/>
        <v>29.565708805758828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15331675</v>
      </c>
      <c r="E206" s="106">
        <f t="shared" si="37"/>
        <v>14616203.42</v>
      </c>
      <c r="F206" s="95">
        <f t="shared" si="1"/>
        <v>95.33337629450142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15331675</v>
      </c>
      <c r="E207" s="106">
        <f t="shared" si="38"/>
        <v>14616203.42</v>
      </c>
      <c r="F207" s="95">
        <f t="shared" si="1"/>
        <v>95.33337629450142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12825011</v>
      </c>
      <c r="E208" s="249">
        <v>14371609.9</v>
      </c>
      <c r="F208" s="95">
        <f t="shared" si="1"/>
        <v>112.05924033905312</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250000</v>
      </c>
      <c r="E211" s="249">
        <v>0</v>
      </c>
      <c r="F211" s="95">
        <f t="shared" si="1"/>
        <v>0</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1011877</v>
      </c>
      <c r="E212" s="249">
        <v>0</v>
      </c>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1244787</v>
      </c>
      <c r="E217" s="249">
        <v>244593.52</v>
      </c>
      <c r="F217" s="95">
        <f t="shared" si="1"/>
        <v>19.649427572749392</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221464533</v>
      </c>
      <c r="E237" s="106">
        <f t="shared" si="41"/>
        <v>229401256.17000005</v>
      </c>
      <c r="F237" s="95">
        <f t="shared" si="1"/>
        <v>103.58374456735248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221717543</v>
      </c>
      <c r="E238" s="106">
        <f t="shared" si="42"/>
        <v>226727012.76000002</v>
      </c>
      <c r="F238" s="95">
        <f t="shared" si="1"/>
        <v>102.25939260025085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236037340</v>
      </c>
      <c r="E239" s="106">
        <f t="shared" si="43"/>
        <v>241343216.18000001</v>
      </c>
      <c r="F239" s="95">
        <f t="shared" si="1"/>
        <v>102.24789695562575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177713153</v>
      </c>
      <c r="E240" s="249">
        <v>182932356.05000001</v>
      </c>
      <c r="F240" s="95">
        <f t="shared" si="1"/>
        <v>102.93686930983664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58324187</v>
      </c>
      <c r="E241" s="249">
        <v>58410860.130000003</v>
      </c>
      <c r="F241" s="95">
        <f t="shared" si="1"/>
        <v>100.14860580911314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14319797</v>
      </c>
      <c r="E242" s="106">
        <f t="shared" si="44"/>
        <v>14616203.42</v>
      </c>
      <c r="F242" s="95">
        <f t="shared" si="1"/>
        <v>102.06990657758625</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14319797</v>
      </c>
      <c r="E243" s="249">
        <v>14616203.42</v>
      </c>
      <c r="F243" s="95">
        <f t="shared" si="1"/>
        <v>102.06990657758625</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-5115236</v>
      </c>
      <c r="E245" s="106">
        <f t="shared" si="45"/>
        <v>-2768287.299999997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64590833</v>
      </c>
      <c r="E246" s="106">
        <f t="shared" si="46"/>
        <v>66498096.609999999</v>
      </c>
      <c r="F246" s="95">
        <f t="shared" si="1"/>
        <v>102.95283946872151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53813657</v>
      </c>
      <c r="E247" s="249">
        <v>55607527.140000001</v>
      </c>
      <c r="F247" s="95">
        <f t="shared" si="1"/>
        <v>103.33348491815005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v>10777176</v>
      </c>
      <c r="E249" s="249">
        <v>10890569.470000001</v>
      </c>
      <c r="F249" s="95">
        <f t="shared" si="1"/>
        <v>101.05216310840615</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69706069</v>
      </c>
      <c r="E250" s="106">
        <f t="shared" si="47"/>
        <v>69266383.909999996</v>
      </c>
      <c r="F250" s="95">
        <f t="shared" si="1"/>
        <v>99.369229829901897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69706069</v>
      </c>
      <c r="E252" s="249">
        <v>69266383.909999996</v>
      </c>
      <c r="F252" s="95">
        <f t="shared" si="1"/>
        <v>99.369229829901897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v>0</v>
      </c>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4546680</v>
      </c>
      <c r="E255" s="249">
        <v>5202468.4000000004</v>
      </c>
      <c r="F255" s="95">
        <f t="shared" si="1"/>
        <v>114.42345623619875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v>188717</v>
      </c>
      <c r="E256" s="249">
        <v>113232.92</v>
      </c>
      <c r="F256" s="95">
        <f t="shared" si="1"/>
        <v>60.001441311593553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126829</v>
      </c>
      <c r="E257" s="249">
        <v>126829.39</v>
      </c>
      <c r="F257" s="95">
        <f t="shared" si="1"/>
        <v>100.00030750065048</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13683015</v>
      </c>
      <c r="E259" s="106">
        <f t="shared" si="49"/>
        <v>36006641.369999997</v>
      </c>
      <c r="F259" s="95">
        <f t="shared" si="1"/>
        <v>263.14844623060043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13683015</v>
      </c>
      <c r="E260" s="250">
        <v>36006641.369999997</v>
      </c>
      <c r="F260" s="99">
        <f t="shared" si="1"/>
        <v>263.14844623060043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10301221</v>
      </c>
      <c r="E264" s="249">
        <v>10651223.58</v>
      </c>
      <c r="F264" s="95">
        <f t="shared" si="50"/>
        <v>103.39768052738603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188722</v>
      </c>
      <c r="E267" s="249">
        <v>113237.97</v>
      </c>
      <c r="F267" s="95">
        <f t="shared" si="50"/>
        <v>60.00252752726233</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1161</v>
      </c>
      <c r="E268" s="249">
        <v>1741.61</v>
      </c>
      <c r="F268" s="95">
        <f t="shared" si="50"/>
        <v>150.00947459086993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3809.96</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81991</v>
      </c>
      <c r="E273" s="249">
        <v>110301.34</v>
      </c>
      <c r="F273" s="95">
        <f t="shared" si="50"/>
        <v>134.52859460184655</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1953977</v>
      </c>
      <c r="E287" s="249">
        <v>354648.8</v>
      </c>
      <c r="F287" s="95">
        <f t="shared" si="50"/>
        <v>18.150101050319424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487898</v>
      </c>
      <c r="E288" s="249">
        <v>2477765.19</v>
      </c>
      <c r="F288" s="95">
        <f t="shared" si="50"/>
        <v>507.84491635546772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2135684</v>
      </c>
      <c r="E289" s="249">
        <v>470691.03</v>
      </c>
      <c r="F289" s="95">
        <f t="shared" si="50"/>
        <v>22.039357414299122</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162562</v>
      </c>
      <c r="E290" s="249">
        <v>208801.69</v>
      </c>
      <c r="F290" s="95">
        <f t="shared" si="50"/>
        <v>128.4443412359592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250000</v>
      </c>
      <c r="E293" s="249">
        <v>0</v>
      </c>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15081675</v>
      </c>
      <c r="E294" s="249">
        <v>14616203.42</v>
      </c>
      <c r="F294" s="95">
        <f t="shared" si="50"/>
        <v>96.913661247838846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340343</v>
      </c>
      <c r="E297" s="249">
        <v>333186.92</v>
      </c>
      <c r="F297" s="95">
        <f t="shared" si="50"/>
        <v>97.897391748912128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10000</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178197</v>
      </c>
      <c r="E299" s="249">
        <v>293136.90999999997</v>
      </c>
      <c r="F299" s="95">
        <f t="shared" si="50"/>
        <v>164.50159654764107</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1093560</v>
      </c>
      <c r="E300" s="249">
        <v>946378.3</v>
      </c>
      <c r="F300" s="95">
        <f t="shared" si="50"/>
        <v>86.541049416584372</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82" workbookViewId="0">
      <selection activeCell="D89" sqref="D8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76341</v>
      </c>
      <c r="E5" s="81">
        <f t="shared" si="0"/>
        <v>75469.600000000006</v>
      </c>
      <c r="F5" s="82">
        <f t="shared" ref="F5:F141" si="1">IF(D5&gt;0,IF(E5/D5&gt;=100,"&gt;&gt;100",E5/D5*100),"-")</f>
        <v>98.858542591792101</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76341</v>
      </c>
      <c r="E19" s="251">
        <v>75469.600000000006</v>
      </c>
      <c r="F19" s="65">
        <f t="shared" si="1"/>
        <v>98.858542591792101</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778579</v>
      </c>
      <c r="E28" s="83">
        <f t="shared" si="6"/>
        <v>846704.28</v>
      </c>
      <c r="F28" s="65">
        <f t="shared" si="1"/>
        <v>108.7499508720374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744000</v>
      </c>
      <c r="E30" s="251">
        <v>799999.92</v>
      </c>
      <c r="F30" s="65">
        <f t="shared" si="1"/>
        <v>107.52687096774194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34579</v>
      </c>
      <c r="E34" s="251">
        <v>46704.36</v>
      </c>
      <c r="F34" s="65">
        <f t="shared" si="1"/>
        <v>135.06567569912374</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13866</v>
      </c>
      <c r="E35" s="83">
        <f t="shared" si="7"/>
        <v>74803.009999999995</v>
      </c>
      <c r="F35" s="65">
        <f t="shared" si="1"/>
        <v>539.47071974614164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v>13866</v>
      </c>
      <c r="E74" s="251">
        <v>74803.009999999995</v>
      </c>
      <c r="F74" s="65">
        <f t="shared" si="1"/>
        <v>539.47071974614164</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224135</v>
      </c>
      <c r="E75" s="83">
        <f t="shared" si="15"/>
        <v>170000</v>
      </c>
      <c r="F75" s="65">
        <f t="shared" si="1"/>
        <v>75.847145693443679</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v>224135</v>
      </c>
      <c r="E76" s="251"/>
      <c r="F76" s="65">
        <f t="shared" si="1"/>
        <v>0</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v>170000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18998032</v>
      </c>
      <c r="E82" s="83">
        <f t="shared" si="16"/>
        <v>23329218.619999997</v>
      </c>
      <c r="F82" s="65">
        <f t="shared" si="1"/>
        <v>122.798080453807</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v>239500</v>
      </c>
      <c r="E83" s="251">
        <v>629846.59</v>
      </c>
      <c r="F83" s="65">
        <f t="shared" si="1"/>
        <v>262.98396242171191</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v>11535.12</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v>658423</v>
      </c>
      <c r="E86" s="251">
        <v>6274606.3700000001</v>
      </c>
      <c r="F86" s="65">
        <f t="shared" si="1"/>
        <v>952.97496746012825</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18100109</v>
      </c>
      <c r="E88" s="251">
        <v>16413230.539999999</v>
      </c>
      <c r="F88" s="65">
        <f t="shared" si="1"/>
        <v>90.680285627009198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692000</v>
      </c>
      <c r="E89" s="83">
        <f t="shared" si="17"/>
        <v>737000.04</v>
      </c>
      <c r="F89" s="65">
        <f t="shared" si="1"/>
        <v>106.50289595375723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100000</v>
      </c>
      <c r="E104" s="251">
        <v>85000</v>
      </c>
      <c r="F104" s="65">
        <f t="shared" si="1"/>
        <v>85</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592000</v>
      </c>
      <c r="E106" s="251">
        <v>652000.04</v>
      </c>
      <c r="F106" s="65">
        <f t="shared" si="1"/>
        <v>110.13514189189191</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11082290</v>
      </c>
      <c r="E107" s="83">
        <f t="shared" si="21"/>
        <v>5594436.1699999999</v>
      </c>
      <c r="F107" s="65">
        <f t="shared" si="1"/>
        <v>50.480867853124224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1239200</v>
      </c>
      <c r="E108" s="251">
        <v>1250000</v>
      </c>
      <c r="F108" s="65">
        <f t="shared" si="1"/>
        <v>100.87153001936733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8817092</v>
      </c>
      <c r="E109" s="251">
        <v>2915481.37</v>
      </c>
      <c r="F109" s="65">
        <f t="shared" si="1"/>
        <v>33.066246444973011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130000</v>
      </c>
      <c r="E110" s="251">
        <v>135000</v>
      </c>
      <c r="F110" s="65">
        <f t="shared" si="1"/>
        <v>103.84615384615385</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895998</v>
      </c>
      <c r="E113" s="251">
        <v>1293954.8</v>
      </c>
      <c r="F113" s="65">
        <f t="shared" si="1"/>
        <v>144.41492056901913</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1216036</v>
      </c>
      <c r="E114" s="83">
        <f t="shared" si="22"/>
        <v>1359051.23</v>
      </c>
      <c r="F114" s="65">
        <f t="shared" si="1"/>
        <v>111.76077270738696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1105000</v>
      </c>
      <c r="E115" s="83">
        <f t="shared" si="23"/>
        <v>1150000</v>
      </c>
      <c r="F115" s="65">
        <f t="shared" si="1"/>
        <v>104.07239819004526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1045000</v>
      </c>
      <c r="E116" s="251">
        <v>1120000</v>
      </c>
      <c r="F116" s="65">
        <f t="shared" si="1"/>
        <v>107.17703349282297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60000</v>
      </c>
      <c r="E117" s="251">
        <v>30000</v>
      </c>
      <c r="F117" s="65">
        <f t="shared" si="1"/>
        <v>50</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15000</v>
      </c>
      <c r="E122" s="83">
        <f t="shared" si="25"/>
        <v>15000</v>
      </c>
      <c r="F122" s="65">
        <f t="shared" si="1"/>
        <v>100</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15000</v>
      </c>
      <c r="E124" s="251">
        <v>15000</v>
      </c>
      <c r="F124" s="65">
        <f t="shared" si="1"/>
        <v>100</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85613</v>
      </c>
      <c r="E125" s="251">
        <v>182661.51</v>
      </c>
      <c r="F125" s="65">
        <f t="shared" si="1"/>
        <v>213.35721210563818</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10000</v>
      </c>
      <c r="E126" s="251">
        <v>10000</v>
      </c>
      <c r="F126" s="65">
        <f t="shared" si="1"/>
        <v>100</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423</v>
      </c>
      <c r="E128" s="251">
        <v>1389.72</v>
      </c>
      <c r="F128" s="65">
        <f t="shared" si="1"/>
        <v>328.53900709219863</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780507</v>
      </c>
      <c r="E129" s="83">
        <f t="shared" si="26"/>
        <v>941652.2699999999</v>
      </c>
      <c r="F129" s="65">
        <f t="shared" si="1"/>
        <v>120.64622995053213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137513</v>
      </c>
      <c r="E130" s="83">
        <f t="shared" si="27"/>
        <v>183044.58</v>
      </c>
      <c r="F130" s="65">
        <f t="shared" si="1"/>
        <v>133.11074589311556</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137513</v>
      </c>
      <c r="E132" s="251">
        <v>183044.58</v>
      </c>
      <c r="F132" s="65">
        <f t="shared" si="1"/>
        <v>133.11074589311556</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642994</v>
      </c>
      <c r="E138" s="251">
        <v>758607.69</v>
      </c>
      <c r="F138" s="65">
        <f t="shared" si="1"/>
        <v>117.98052392401794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33861786</v>
      </c>
      <c r="E141" s="108">
        <f t="shared" si="28"/>
        <v>33128335.219999999</v>
      </c>
      <c r="F141" s="84">
        <f t="shared" si="1"/>
        <v>97.833986724740384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4" workbookViewId="0">
      <selection activeCell="E34" sqref="E3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4805292.8600000003</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4805292.8600000003</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2952.86</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v>2952.86</v>
      </c>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4802340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v>4802340</v>
      </c>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83" workbookViewId="0">
      <selection activeCell="D90" sqref="D9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20071794.91</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46287182.549999997</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26277020.829999998</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3088781.64</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8981727.7899999991</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380286.12</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4550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682000.04</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1156038.33</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6720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11976916.91</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10756366.74</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9253794.9800000004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9253794.9800000004</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48230867.329999998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25886481.5</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3088474.74</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8561933.0899999999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377826.04</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4550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682000.04</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1144577.3899999999</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6720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12020400.199999999</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12375120.460000001</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9969265.3699999992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9969265.3699999992</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18128110.129999995</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825339.83000000007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354648.8</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195701.79</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1227.5999999999999</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194474.19</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143795.16</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105812.02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37983.14</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15151.85</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15151.85</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470691.03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103478.13</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15000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352212.9</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17302770.300000001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2477765.19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208801.69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14616203.42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1</v>
      </c>
      <c r="F3" s="126">
        <f>F4+F14+F19+F275+F293+F296+F298</f>
        <v>6</v>
      </c>
      <c r="G3" s="126">
        <f>IF(RefStr!C12&lt;&gt;"",INT(VALUE(MID(RefStr!C12,1,4))),0)</f>
        <v>2022</v>
      </c>
      <c r="H3" s="130">
        <f>IF(RefStr!C12&lt;&gt;"",INT(VALUE(MID(RefStr!C12,6,2))),0)</f>
        <v>12</v>
      </c>
      <c r="I3" s="131">
        <f>RefStr!C10</f>
        <v>22</v>
      </c>
      <c r="J3" s="132" t="str">
        <f>RefStr!H7</f>
        <v>DA</v>
      </c>
      <c r="K3" s="130" t="str">
        <f>RefStr!H9</f>
        <v>DA</v>
      </c>
      <c r="L3" s="130" t="str">
        <f>RefStr!H10</f>
        <v>DA</v>
      </c>
      <c r="M3" s="130" t="str">
        <f>RefStr!H8</f>
        <v>DA</v>
      </c>
      <c r="N3" s="130" t="str">
        <f>RefStr!H11</f>
        <v>DA</v>
      </c>
      <c r="O3" s="133">
        <f>RefStr!C6</f>
        <v>31954</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3213</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Stanišić</cp:lastModifiedBy>
  <cp:lastPrinted>2023-02-15T12:24:56Z</cp:lastPrinted>
  <dcterms:created xsi:type="dcterms:W3CDTF">2022-04-01T05:14:30Z</dcterms:created>
  <dcterms:modified xsi:type="dcterms:W3CDTF">2023-02-17T09:56:47Z</dcterms:modified>
</cp:coreProperties>
</file>